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600" windowWidth="38055" windowHeight="17310"/>
  </bookViews>
  <sheets>
    <sheet name="Rekapitulace stavby" sheetId="1" r:id="rId1"/>
    <sheet name="SO 01 - E1 - Oprava fasád..." sheetId="2" r:id="rId2"/>
    <sheet name="SO 01 - E4 - Oprava fasád..." sheetId="3" r:id="rId3"/>
    <sheet name="Seznam figur" sheetId="4" r:id="rId4"/>
    <sheet name="Pokyny pro vyplnění" sheetId="5" r:id="rId5"/>
  </sheets>
  <definedNames>
    <definedName name="_xlnm._FilterDatabase" localSheetId="1" hidden="1">'SO 01 - E1 - Oprava fasád...'!$C$99:$K$538</definedName>
    <definedName name="_xlnm._FilterDatabase" localSheetId="2" hidden="1">'SO 01 - E4 - Oprava fasád...'!$C$101:$K$631</definedName>
    <definedName name="_xlnm.Print_Titles" localSheetId="0">'Rekapitulace stavby'!$52:$52</definedName>
    <definedName name="_xlnm.Print_Titles" localSheetId="3">'Seznam figur'!$9:$9</definedName>
    <definedName name="_xlnm.Print_Titles" localSheetId="1">'SO 01 - E1 - Oprava fasád...'!$99:$99</definedName>
    <definedName name="_xlnm.Print_Titles" localSheetId="2">'SO 01 - E4 - Oprava fasád...'!$101:$101</definedName>
    <definedName name="_xlnm.Print_Area" localSheetId="4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stavby'!$C$42:$AQ$57</definedName>
    <definedName name="_xlnm.Print_Area" localSheetId="3">'Seznam figur'!$C$4:$G$1116</definedName>
    <definedName name="_xlnm.Print_Area" localSheetId="1">'SO 01 - E1 - Oprava fasád...'!$C$4:$J$39,'SO 01 - E1 - Oprava fasád...'!$C$45:$J$81,'SO 01 - E1 - Oprava fasád...'!$C$87:$K$538</definedName>
    <definedName name="_xlnm.Print_Area" localSheetId="2">'SO 01 - E4 - Oprava fasád...'!$C$4:$J$39,'SO 01 - E4 - Oprava fasád...'!$C$45:$J$83,'SO 01 - E4 - Oprava fasád...'!$C$89:$K$631</definedName>
  </definedNames>
  <calcPr calcId="124519"/>
</workbook>
</file>

<file path=xl/calcChain.xml><?xml version="1.0" encoding="utf-8"?>
<calcChain xmlns="http://schemas.openxmlformats.org/spreadsheetml/2006/main">
  <c r="D7" i="4"/>
  <c r="J37" i="3"/>
  <c r="J36"/>
  <c r="AY56" i="1" s="1"/>
  <c r="J35" i="3"/>
  <c r="AX56" i="1"/>
  <c r="BI628" i="3"/>
  <c r="BH628"/>
  <c r="BG628"/>
  <c r="BF628"/>
  <c r="T628"/>
  <c r="R628"/>
  <c r="P628"/>
  <c r="BI624"/>
  <c r="BH624"/>
  <c r="BG624"/>
  <c r="BF624"/>
  <c r="T624"/>
  <c r="R624"/>
  <c r="P624"/>
  <c r="BI620"/>
  <c r="BH620"/>
  <c r="BG620"/>
  <c r="BF620"/>
  <c r="T620"/>
  <c r="R620"/>
  <c r="P620"/>
  <c r="BI616"/>
  <c r="BH616"/>
  <c r="BG616"/>
  <c r="BF616"/>
  <c r="T616"/>
  <c r="R616"/>
  <c r="P616"/>
  <c r="BI612"/>
  <c r="BH612"/>
  <c r="BG612"/>
  <c r="BF612"/>
  <c r="T612"/>
  <c r="R612"/>
  <c r="P612"/>
  <c r="BI609"/>
  <c r="BH609"/>
  <c r="BG609"/>
  <c r="BF609"/>
  <c r="T609"/>
  <c r="R609"/>
  <c r="P609"/>
  <c r="BI603"/>
  <c r="BH603"/>
  <c r="BG603"/>
  <c r="BF603"/>
  <c r="T603"/>
  <c r="T602"/>
  <c r="R603"/>
  <c r="R602" s="1"/>
  <c r="P603"/>
  <c r="P602"/>
  <c r="BI600"/>
  <c r="BH600"/>
  <c r="BG600"/>
  <c r="BF600"/>
  <c r="T600"/>
  <c r="R600"/>
  <c r="P600"/>
  <c r="BI593"/>
  <c r="BH593"/>
  <c r="BG593"/>
  <c r="BF593"/>
  <c r="T593"/>
  <c r="R593"/>
  <c r="P593"/>
  <c r="BI591"/>
  <c r="BH591"/>
  <c r="BG591"/>
  <c r="BF591"/>
  <c r="T591"/>
  <c r="R591"/>
  <c r="P591"/>
  <c r="BI584"/>
  <c r="BH584"/>
  <c r="BG584"/>
  <c r="BF584"/>
  <c r="T584"/>
  <c r="R584"/>
  <c r="P584"/>
  <c r="BI582"/>
  <c r="BH582"/>
  <c r="BG582"/>
  <c r="BF582"/>
  <c r="T582"/>
  <c r="R582"/>
  <c r="P582"/>
  <c r="BI578"/>
  <c r="BH578"/>
  <c r="BG578"/>
  <c r="BF578"/>
  <c r="T578"/>
  <c r="R578"/>
  <c r="P578"/>
  <c r="BI574"/>
  <c r="BH574"/>
  <c r="BG574"/>
  <c r="BF574"/>
  <c r="T574"/>
  <c r="R574"/>
  <c r="P574"/>
  <c r="BI572"/>
  <c r="BH572"/>
  <c r="BG572"/>
  <c r="BF572"/>
  <c r="T572"/>
  <c r="R572"/>
  <c r="P572"/>
  <c r="BI568"/>
  <c r="BH568"/>
  <c r="BG568"/>
  <c r="BF568"/>
  <c r="T568"/>
  <c r="R568"/>
  <c r="P568"/>
  <c r="BI566"/>
  <c r="BH566"/>
  <c r="BG566"/>
  <c r="BF566"/>
  <c r="T566"/>
  <c r="R566"/>
  <c r="P566"/>
  <c r="BI562"/>
  <c r="BH562"/>
  <c r="BG562"/>
  <c r="BF562"/>
  <c r="T562"/>
  <c r="R562"/>
  <c r="P562"/>
  <c r="BI559"/>
  <c r="BH559"/>
  <c r="BG559"/>
  <c r="BF559"/>
  <c r="T559"/>
  <c r="R559"/>
  <c r="P559"/>
  <c r="BI547"/>
  <c r="BH547"/>
  <c r="BG547"/>
  <c r="BF547"/>
  <c r="T547"/>
  <c r="R547"/>
  <c r="P547"/>
  <c r="BI543"/>
  <c r="BH543"/>
  <c r="BG543"/>
  <c r="BF543"/>
  <c r="T543"/>
  <c r="R543"/>
  <c r="P543"/>
  <c r="BI539"/>
  <c r="BH539"/>
  <c r="BG539"/>
  <c r="BF539"/>
  <c r="T539"/>
  <c r="R539"/>
  <c r="P539"/>
  <c r="BI536"/>
  <c r="BH536"/>
  <c r="BG536"/>
  <c r="BF536"/>
  <c r="T536"/>
  <c r="R536"/>
  <c r="P536"/>
  <c r="BI532"/>
  <c r="BH532"/>
  <c r="BG532"/>
  <c r="BF532"/>
  <c r="T532"/>
  <c r="R532"/>
  <c r="P532"/>
  <c r="BI530"/>
  <c r="BH530"/>
  <c r="BG530"/>
  <c r="BF530"/>
  <c r="T530"/>
  <c r="R530"/>
  <c r="P530"/>
  <c r="BI523"/>
  <c r="BH523"/>
  <c r="BG523"/>
  <c r="BF523"/>
  <c r="T523"/>
  <c r="R523"/>
  <c r="P523"/>
  <c r="BI519"/>
  <c r="BH519"/>
  <c r="BG519"/>
  <c r="BF519"/>
  <c r="T519"/>
  <c r="R519"/>
  <c r="P519"/>
  <c r="BI516"/>
  <c r="BH516"/>
  <c r="BG516"/>
  <c r="BF516"/>
  <c r="T516"/>
  <c r="R516"/>
  <c r="P516"/>
  <c r="BI509"/>
  <c r="BH509"/>
  <c r="BG509"/>
  <c r="BF509"/>
  <c r="T509"/>
  <c r="R509"/>
  <c r="P509"/>
  <c r="BI504"/>
  <c r="BH504"/>
  <c r="BG504"/>
  <c r="BF504"/>
  <c r="T504"/>
  <c r="R504"/>
  <c r="P504"/>
  <c r="BI503"/>
  <c r="BH503"/>
  <c r="BG503"/>
  <c r="BF503"/>
  <c r="T503"/>
  <c r="R503"/>
  <c r="P503"/>
  <c r="BI499"/>
  <c r="BH499"/>
  <c r="BG499"/>
  <c r="BF499"/>
  <c r="T499"/>
  <c r="R499"/>
  <c r="P499"/>
  <c r="BI498"/>
  <c r="BH498"/>
  <c r="BG498"/>
  <c r="BF498"/>
  <c r="T498"/>
  <c r="R498"/>
  <c r="P498"/>
  <c r="BI494"/>
  <c r="BH494"/>
  <c r="BG494"/>
  <c r="BF494"/>
  <c r="T494"/>
  <c r="R494"/>
  <c r="P494"/>
  <c r="BI493"/>
  <c r="BH493"/>
  <c r="BG493"/>
  <c r="BF493"/>
  <c r="T493"/>
  <c r="R493"/>
  <c r="P493"/>
  <c r="BI489"/>
  <c r="BH489"/>
  <c r="BG489"/>
  <c r="BF489"/>
  <c r="T489"/>
  <c r="R489"/>
  <c r="P489"/>
  <c r="BI486"/>
  <c r="BH486"/>
  <c r="BG486"/>
  <c r="BF486"/>
  <c r="T486"/>
  <c r="R486"/>
  <c r="P486"/>
  <c r="BI481"/>
  <c r="BH481"/>
  <c r="BG481"/>
  <c r="BF481"/>
  <c r="T481"/>
  <c r="R481"/>
  <c r="P481"/>
  <c r="BI472"/>
  <c r="BH472"/>
  <c r="BG472"/>
  <c r="BF472"/>
  <c r="T472"/>
  <c r="R472"/>
  <c r="P472"/>
  <c r="BI468"/>
  <c r="BH468"/>
  <c r="BG468"/>
  <c r="BF468"/>
  <c r="T468"/>
  <c r="R468"/>
  <c r="P468"/>
  <c r="BI458"/>
  <c r="BH458"/>
  <c r="BG458"/>
  <c r="BF458"/>
  <c r="T458"/>
  <c r="R458"/>
  <c r="P458"/>
  <c r="BI454"/>
  <c r="BH454"/>
  <c r="BG454"/>
  <c r="BF454"/>
  <c r="T454"/>
  <c r="R454"/>
  <c r="P454"/>
  <c r="BI450"/>
  <c r="BH450"/>
  <c r="BG450"/>
  <c r="BF450"/>
  <c r="T450"/>
  <c r="R450"/>
  <c r="P450"/>
  <c r="BI446"/>
  <c r="BH446"/>
  <c r="BG446"/>
  <c r="BF446"/>
  <c r="T446"/>
  <c r="R446"/>
  <c r="P446"/>
  <c r="BI442"/>
  <c r="BH442"/>
  <c r="BG442"/>
  <c r="BF442"/>
  <c r="T442"/>
  <c r="R442"/>
  <c r="P442"/>
  <c r="BI438"/>
  <c r="BH438"/>
  <c r="BG438"/>
  <c r="BF438"/>
  <c r="T438"/>
  <c r="R438"/>
  <c r="P438"/>
  <c r="BI434"/>
  <c r="BH434"/>
  <c r="BG434"/>
  <c r="BF434"/>
  <c r="T434"/>
  <c r="R434"/>
  <c r="P434"/>
  <c r="BI430"/>
  <c r="BH430"/>
  <c r="BG430"/>
  <c r="BF430"/>
  <c r="T430"/>
  <c r="R430"/>
  <c r="P430"/>
  <c r="BI427"/>
  <c r="BH427"/>
  <c r="BG427"/>
  <c r="BF427"/>
  <c r="T427"/>
  <c r="R427"/>
  <c r="P427"/>
  <c r="BI423"/>
  <c r="BH423"/>
  <c r="BG423"/>
  <c r="BF423"/>
  <c r="T423"/>
  <c r="R423"/>
  <c r="P423"/>
  <c r="BI419"/>
  <c r="BH419"/>
  <c r="BG419"/>
  <c r="BF419"/>
  <c r="T419"/>
  <c r="R419"/>
  <c r="P419"/>
  <c r="BI415"/>
  <c r="BH415"/>
  <c r="BG415"/>
  <c r="BF415"/>
  <c r="T415"/>
  <c r="R415"/>
  <c r="P415"/>
  <c r="BI412"/>
  <c r="BH412"/>
  <c r="BG412"/>
  <c r="BF412"/>
  <c r="T412"/>
  <c r="R412"/>
  <c r="P412"/>
  <c r="BI410"/>
  <c r="BH410"/>
  <c r="BG410"/>
  <c r="BF410"/>
  <c r="T410"/>
  <c r="R410"/>
  <c r="P410"/>
  <c r="BI404"/>
  <c r="BH404"/>
  <c r="BG404"/>
  <c r="BF404"/>
  <c r="T404"/>
  <c r="R404"/>
  <c r="P404"/>
  <c r="BI400"/>
  <c r="BH400"/>
  <c r="BG400"/>
  <c r="BF400"/>
  <c r="T400"/>
  <c r="R400"/>
  <c r="P400"/>
  <c r="BI396"/>
  <c r="BH396"/>
  <c r="BG396"/>
  <c r="BF396"/>
  <c r="T396"/>
  <c r="R396"/>
  <c r="P396"/>
  <c r="BI391"/>
  <c r="BH391"/>
  <c r="BG391"/>
  <c r="BF391"/>
  <c r="T391"/>
  <c r="R391"/>
  <c r="P391"/>
  <c r="BI389"/>
  <c r="BH389"/>
  <c r="BG389"/>
  <c r="BF389"/>
  <c r="T389"/>
  <c r="R389"/>
  <c r="P389"/>
  <c r="BI383"/>
  <c r="BH383"/>
  <c r="BG383"/>
  <c r="BF383"/>
  <c r="T383"/>
  <c r="R383"/>
  <c r="P383"/>
  <c r="BI382"/>
  <c r="BH382"/>
  <c r="BG382"/>
  <c r="BF382"/>
  <c r="T382"/>
  <c r="R382"/>
  <c r="P382"/>
  <c r="BI375"/>
  <c r="BH375"/>
  <c r="BG375"/>
  <c r="BF375"/>
  <c r="T375"/>
  <c r="R375"/>
  <c r="P375"/>
  <c r="BI373"/>
  <c r="BH373"/>
  <c r="BG373"/>
  <c r="BF373"/>
  <c r="T373"/>
  <c r="R373"/>
  <c r="P373"/>
  <c r="BI369"/>
  <c r="BH369"/>
  <c r="BG369"/>
  <c r="BF369"/>
  <c r="T369"/>
  <c r="R369"/>
  <c r="P369"/>
  <c r="BI367"/>
  <c r="BH367"/>
  <c r="BG367"/>
  <c r="BF367"/>
  <c r="T367"/>
  <c r="R367"/>
  <c r="P367"/>
  <c r="BI363"/>
  <c r="BH363"/>
  <c r="BG363"/>
  <c r="BF363"/>
  <c r="T363"/>
  <c r="R363"/>
  <c r="P363"/>
  <c r="BI360"/>
  <c r="BH360"/>
  <c r="BG360"/>
  <c r="BF360"/>
  <c r="T360"/>
  <c r="R360"/>
  <c r="P360"/>
  <c r="BI356"/>
  <c r="BH356"/>
  <c r="BG356"/>
  <c r="BF356"/>
  <c r="T356"/>
  <c r="R356"/>
  <c r="P356"/>
  <c r="BI352"/>
  <c r="BH352"/>
  <c r="BG352"/>
  <c r="BF352"/>
  <c r="T352"/>
  <c r="T351"/>
  <c r="R352"/>
  <c r="R351" s="1"/>
  <c r="P352"/>
  <c r="P351" s="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1"/>
  <c r="BH341"/>
  <c r="BG341"/>
  <c r="BF341"/>
  <c r="T341"/>
  <c r="R341"/>
  <c r="P341"/>
  <c r="BI337"/>
  <c r="BH337"/>
  <c r="BG337"/>
  <c r="BF337"/>
  <c r="T337"/>
  <c r="R337"/>
  <c r="P337"/>
  <c r="BI333"/>
  <c r="BH333"/>
  <c r="BG333"/>
  <c r="BF333"/>
  <c r="T333"/>
  <c r="R333"/>
  <c r="P333"/>
  <c r="BI329"/>
  <c r="BH329"/>
  <c r="BG329"/>
  <c r="BF329"/>
  <c r="T329"/>
  <c r="R329"/>
  <c r="P329"/>
  <c r="BI322"/>
  <c r="BH322"/>
  <c r="BG322"/>
  <c r="BF322"/>
  <c r="T322"/>
  <c r="R322"/>
  <c r="P322"/>
  <c r="BI316"/>
  <c r="BH316"/>
  <c r="BG316"/>
  <c r="BF316"/>
  <c r="T316"/>
  <c r="R316"/>
  <c r="P316"/>
  <c r="BI310"/>
  <c r="BH310"/>
  <c r="BG310"/>
  <c r="BF310"/>
  <c r="T310"/>
  <c r="R310"/>
  <c r="P310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91"/>
  <c r="BH291"/>
  <c r="BG291"/>
  <c r="BF291"/>
  <c r="T291"/>
  <c r="R291"/>
  <c r="P291"/>
  <c r="BI287"/>
  <c r="BH287"/>
  <c r="BG287"/>
  <c r="BF287"/>
  <c r="T287"/>
  <c r="R287"/>
  <c r="P287"/>
  <c r="BI281"/>
  <c r="BH281"/>
  <c r="BG281"/>
  <c r="BF281"/>
  <c r="T281"/>
  <c r="R281"/>
  <c r="P281"/>
  <c r="BI275"/>
  <c r="BH275"/>
  <c r="BG275"/>
  <c r="BF275"/>
  <c r="T275"/>
  <c r="R275"/>
  <c r="P275"/>
  <c r="BI269"/>
  <c r="BH269"/>
  <c r="BG269"/>
  <c r="BF269"/>
  <c r="T269"/>
  <c r="R269"/>
  <c r="P269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43"/>
  <c r="BH243"/>
  <c r="BG243"/>
  <c r="BF243"/>
  <c r="T243"/>
  <c r="R243"/>
  <c r="P243"/>
  <c r="BI239"/>
  <c r="BH239"/>
  <c r="BG239"/>
  <c r="BF239"/>
  <c r="T239"/>
  <c r="R239"/>
  <c r="P239"/>
  <c r="BI236"/>
  <c r="BH236"/>
  <c r="BG236"/>
  <c r="BF236"/>
  <c r="T236"/>
  <c r="R236"/>
  <c r="P236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5"/>
  <c r="BH215"/>
  <c r="BG215"/>
  <c r="BF215"/>
  <c r="T215"/>
  <c r="R215"/>
  <c r="P215"/>
  <c r="BI211"/>
  <c r="BH211"/>
  <c r="BG211"/>
  <c r="BF211"/>
  <c r="T211"/>
  <c r="R211"/>
  <c r="P211"/>
  <c r="BI205"/>
  <c r="BH205"/>
  <c r="BG205"/>
  <c r="BF205"/>
  <c r="T205"/>
  <c r="R205"/>
  <c r="P205"/>
  <c r="BI203"/>
  <c r="BH203"/>
  <c r="BG203"/>
  <c r="BF203"/>
  <c r="T203"/>
  <c r="R203"/>
  <c r="P203"/>
  <c r="BI196"/>
  <c r="BH196"/>
  <c r="BG196"/>
  <c r="BF196"/>
  <c r="T196"/>
  <c r="R196"/>
  <c r="P196"/>
  <c r="BI190"/>
  <c r="BH190"/>
  <c r="BG190"/>
  <c r="BF190"/>
  <c r="T190"/>
  <c r="R190"/>
  <c r="P190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56"/>
  <c r="BH156"/>
  <c r="BG156"/>
  <c r="BF156"/>
  <c r="T156"/>
  <c r="T155" s="1"/>
  <c r="R156"/>
  <c r="R155"/>
  <c r="P156"/>
  <c r="P155" s="1"/>
  <c r="BI153"/>
  <c r="BH153"/>
  <c r="BG153"/>
  <c r="BF153"/>
  <c r="T153"/>
  <c r="R153"/>
  <c r="P153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J99"/>
  <c r="J98"/>
  <c r="F98"/>
  <c r="F96"/>
  <c r="E94"/>
  <c r="J55"/>
  <c r="J54"/>
  <c r="F54"/>
  <c r="F52"/>
  <c r="E50"/>
  <c r="J18"/>
  <c r="E18"/>
  <c r="F99" s="1"/>
  <c r="J17"/>
  <c r="J12"/>
  <c r="J96"/>
  <c r="E7"/>
  <c r="E48" s="1"/>
  <c r="J37" i="2"/>
  <c r="J36"/>
  <c r="AY55" i="1" s="1"/>
  <c r="J35" i="2"/>
  <c r="AX55" i="1"/>
  <c r="BI535" i="2"/>
  <c r="BH535"/>
  <c r="BG535"/>
  <c r="BF535"/>
  <c r="T535"/>
  <c r="R535"/>
  <c r="P535"/>
  <c r="BI531"/>
  <c r="BH531"/>
  <c r="BG531"/>
  <c r="BF531"/>
  <c r="T531"/>
  <c r="R531"/>
  <c r="P531"/>
  <c r="BI527"/>
  <c r="BH527"/>
  <c r="BG527"/>
  <c r="BF527"/>
  <c r="T527"/>
  <c r="R527"/>
  <c r="P527"/>
  <c r="BI523"/>
  <c r="BH523"/>
  <c r="BG523"/>
  <c r="BF523"/>
  <c r="T523"/>
  <c r="R523"/>
  <c r="P523"/>
  <c r="BI519"/>
  <c r="BH519"/>
  <c r="BG519"/>
  <c r="BF519"/>
  <c r="T519"/>
  <c r="R519"/>
  <c r="P519"/>
  <c r="BI516"/>
  <c r="BH516"/>
  <c r="BG516"/>
  <c r="BF516"/>
  <c r="T516"/>
  <c r="R516"/>
  <c r="P516"/>
  <c r="BI510"/>
  <c r="BH510"/>
  <c r="BG510"/>
  <c r="BF510"/>
  <c r="T510"/>
  <c r="T509"/>
  <c r="R510"/>
  <c r="R509" s="1"/>
  <c r="P510"/>
  <c r="P509"/>
  <c r="BI507"/>
  <c r="BH507"/>
  <c r="BG507"/>
  <c r="BF507"/>
  <c r="T507"/>
  <c r="R507"/>
  <c r="P507"/>
  <c r="BI503"/>
  <c r="BH503"/>
  <c r="BG503"/>
  <c r="BF503"/>
  <c r="T503"/>
  <c r="R503"/>
  <c r="P503"/>
  <c r="BI501"/>
  <c r="BH501"/>
  <c r="BG501"/>
  <c r="BF501"/>
  <c r="T501"/>
  <c r="R501"/>
  <c r="P501"/>
  <c r="BI497"/>
  <c r="BH497"/>
  <c r="BG497"/>
  <c r="BF497"/>
  <c r="T497"/>
  <c r="R497"/>
  <c r="P497"/>
  <c r="BI495"/>
  <c r="BH495"/>
  <c r="BG495"/>
  <c r="BF495"/>
  <c r="T495"/>
  <c r="R495"/>
  <c r="P495"/>
  <c r="BI491"/>
  <c r="BH491"/>
  <c r="BG491"/>
  <c r="BF491"/>
  <c r="T491"/>
  <c r="R491"/>
  <c r="P491"/>
  <c r="BI489"/>
  <c r="BH489"/>
  <c r="BG489"/>
  <c r="BF489"/>
  <c r="T489"/>
  <c r="R489"/>
  <c r="P489"/>
  <c r="BI485"/>
  <c r="BH485"/>
  <c r="BG485"/>
  <c r="BF485"/>
  <c r="T485"/>
  <c r="R485"/>
  <c r="P485"/>
  <c r="BI483"/>
  <c r="BH483"/>
  <c r="BG483"/>
  <c r="BF483"/>
  <c r="T483"/>
  <c r="R483"/>
  <c r="P483"/>
  <c r="BI476"/>
  <c r="BH476"/>
  <c r="BG476"/>
  <c r="BF476"/>
  <c r="T476"/>
  <c r="R476"/>
  <c r="P476"/>
  <c r="BI472"/>
  <c r="BH472"/>
  <c r="BG472"/>
  <c r="BF472"/>
  <c r="T472"/>
  <c r="R472"/>
  <c r="P472"/>
  <c r="BI468"/>
  <c r="BH468"/>
  <c r="BG468"/>
  <c r="BF468"/>
  <c r="T468"/>
  <c r="R468"/>
  <c r="P468"/>
  <c r="BI466"/>
  <c r="BH466"/>
  <c r="BG466"/>
  <c r="BF466"/>
  <c r="T466"/>
  <c r="R466"/>
  <c r="P466"/>
  <c r="BI459"/>
  <c r="BH459"/>
  <c r="BG459"/>
  <c r="BF459"/>
  <c r="T459"/>
  <c r="R459"/>
  <c r="P459"/>
  <c r="BI457"/>
  <c r="BH457"/>
  <c r="BG457"/>
  <c r="BF457"/>
  <c r="T457"/>
  <c r="R457"/>
  <c r="P457"/>
  <c r="BI450"/>
  <c r="BH450"/>
  <c r="BG450"/>
  <c r="BF450"/>
  <c r="T450"/>
  <c r="R450"/>
  <c r="P450"/>
  <c r="BI447"/>
  <c r="BH447"/>
  <c r="BG447"/>
  <c r="BF447"/>
  <c r="T447"/>
  <c r="R447"/>
  <c r="P447"/>
  <c r="BI443"/>
  <c r="BH443"/>
  <c r="BG443"/>
  <c r="BF443"/>
  <c r="T443"/>
  <c r="R443"/>
  <c r="P443"/>
  <c r="BI439"/>
  <c r="BH439"/>
  <c r="BG439"/>
  <c r="BF439"/>
  <c r="T439"/>
  <c r="R439"/>
  <c r="P439"/>
  <c r="BI435"/>
  <c r="BH435"/>
  <c r="BG435"/>
  <c r="BF435"/>
  <c r="T435"/>
  <c r="R435"/>
  <c r="P435"/>
  <c r="BI432"/>
  <c r="BH432"/>
  <c r="BG432"/>
  <c r="BF432"/>
  <c r="T432"/>
  <c r="R432"/>
  <c r="P432"/>
  <c r="BI424"/>
  <c r="BH424"/>
  <c r="BG424"/>
  <c r="BF424"/>
  <c r="T424"/>
  <c r="R424"/>
  <c r="P424"/>
  <c r="BI418"/>
  <c r="BH418"/>
  <c r="BG418"/>
  <c r="BF418"/>
  <c r="T418"/>
  <c r="R418"/>
  <c r="P418"/>
  <c r="BI413"/>
  <c r="BH413"/>
  <c r="BG413"/>
  <c r="BF413"/>
  <c r="T413"/>
  <c r="R413"/>
  <c r="P413"/>
  <c r="BI412"/>
  <c r="BH412"/>
  <c r="BG412"/>
  <c r="BF412"/>
  <c r="T412"/>
  <c r="R412"/>
  <c r="P412"/>
  <c r="BI408"/>
  <c r="BH408"/>
  <c r="BG408"/>
  <c r="BF408"/>
  <c r="T408"/>
  <c r="R408"/>
  <c r="P408"/>
  <c r="BI407"/>
  <c r="BH407"/>
  <c r="BG407"/>
  <c r="BF407"/>
  <c r="T407"/>
  <c r="R407"/>
  <c r="P407"/>
  <c r="BI403"/>
  <c r="BH403"/>
  <c r="BG403"/>
  <c r="BF403"/>
  <c r="T403"/>
  <c r="R403"/>
  <c r="P403"/>
  <c r="BI400"/>
  <c r="BH400"/>
  <c r="BG400"/>
  <c r="BF400"/>
  <c r="T400"/>
  <c r="R400"/>
  <c r="P400"/>
  <c r="BI395"/>
  <c r="BH395"/>
  <c r="BG395"/>
  <c r="BF395"/>
  <c r="T395"/>
  <c r="R395"/>
  <c r="P395"/>
  <c r="BI391"/>
  <c r="BH391"/>
  <c r="BG391"/>
  <c r="BF391"/>
  <c r="T391"/>
  <c r="R391"/>
  <c r="P391"/>
  <c r="BI382"/>
  <c r="BH382"/>
  <c r="BG382"/>
  <c r="BF382"/>
  <c r="T382"/>
  <c r="R382"/>
  <c r="P382"/>
  <c r="BI378"/>
  <c r="BH378"/>
  <c r="BG378"/>
  <c r="BF378"/>
  <c r="T378"/>
  <c r="R378"/>
  <c r="P378"/>
  <c r="BI368"/>
  <c r="BH368"/>
  <c r="BG368"/>
  <c r="BF368"/>
  <c r="T368"/>
  <c r="R368"/>
  <c r="P368"/>
  <c r="BI364"/>
  <c r="BH364"/>
  <c r="BG364"/>
  <c r="BF364"/>
  <c r="T364"/>
  <c r="R364"/>
  <c r="P364"/>
  <c r="BI360"/>
  <c r="BH360"/>
  <c r="BG360"/>
  <c r="BF360"/>
  <c r="T360"/>
  <c r="R360"/>
  <c r="P360"/>
  <c r="BI356"/>
  <c r="BH356"/>
  <c r="BG356"/>
  <c r="BF356"/>
  <c r="T356"/>
  <c r="R356"/>
  <c r="P356"/>
  <c r="BI352"/>
  <c r="BH352"/>
  <c r="BG352"/>
  <c r="BF352"/>
  <c r="T352"/>
  <c r="R352"/>
  <c r="P352"/>
  <c r="BI348"/>
  <c r="BH348"/>
  <c r="BG348"/>
  <c r="BF348"/>
  <c r="T348"/>
  <c r="R348"/>
  <c r="P348"/>
  <c r="BI344"/>
  <c r="BH344"/>
  <c r="BG344"/>
  <c r="BF344"/>
  <c r="T344"/>
  <c r="R344"/>
  <c r="P344"/>
  <c r="BI342"/>
  <c r="BH342"/>
  <c r="BG342"/>
  <c r="BF342"/>
  <c r="T342"/>
  <c r="R342"/>
  <c r="P342"/>
  <c r="BI338"/>
  <c r="BH338"/>
  <c r="BG338"/>
  <c r="BF338"/>
  <c r="T338"/>
  <c r="R338"/>
  <c r="P338"/>
  <c r="BI334"/>
  <c r="BH334"/>
  <c r="BG334"/>
  <c r="BF334"/>
  <c r="T334"/>
  <c r="R334"/>
  <c r="P334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20"/>
  <c r="BH320"/>
  <c r="BG320"/>
  <c r="BF320"/>
  <c r="T320"/>
  <c r="R320"/>
  <c r="P320"/>
  <c r="BI316"/>
  <c r="BH316"/>
  <c r="BG316"/>
  <c r="BF316"/>
  <c r="T316"/>
  <c r="R316"/>
  <c r="P316"/>
  <c r="BI312"/>
  <c r="BH312"/>
  <c r="BG312"/>
  <c r="BF312"/>
  <c r="T312"/>
  <c r="T311" s="1"/>
  <c r="R312"/>
  <c r="R311" s="1"/>
  <c r="P312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1"/>
  <c r="BH301"/>
  <c r="BG301"/>
  <c r="BF301"/>
  <c r="T301"/>
  <c r="R301"/>
  <c r="P301"/>
  <c r="BI297"/>
  <c r="BH297"/>
  <c r="BG297"/>
  <c r="BF297"/>
  <c r="T297"/>
  <c r="R297"/>
  <c r="P297"/>
  <c r="BI293"/>
  <c r="BH293"/>
  <c r="BG293"/>
  <c r="BF293"/>
  <c r="T293"/>
  <c r="R293"/>
  <c r="P293"/>
  <c r="BI289"/>
  <c r="BH289"/>
  <c r="BG289"/>
  <c r="BF289"/>
  <c r="T289"/>
  <c r="R289"/>
  <c r="P289"/>
  <c r="BI284"/>
  <c r="BH284"/>
  <c r="BG284"/>
  <c r="BF284"/>
  <c r="T284"/>
  <c r="R284"/>
  <c r="P284"/>
  <c r="BI280"/>
  <c r="BH280"/>
  <c r="BG280"/>
  <c r="BF280"/>
  <c r="T280"/>
  <c r="R280"/>
  <c r="P280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31"/>
  <c r="BH231"/>
  <c r="BG231"/>
  <c r="BF231"/>
  <c r="T231"/>
  <c r="R231"/>
  <c r="P231"/>
  <c r="BI227"/>
  <c r="BH227"/>
  <c r="BG227"/>
  <c r="BF227"/>
  <c r="T227"/>
  <c r="R227"/>
  <c r="P227"/>
  <c r="BI222"/>
  <c r="BH222"/>
  <c r="BG222"/>
  <c r="BF222"/>
  <c r="T222"/>
  <c r="R222"/>
  <c r="P222"/>
  <c r="BI214"/>
  <c r="BH214"/>
  <c r="BG214"/>
  <c r="BF214"/>
  <c r="T214"/>
  <c r="R214"/>
  <c r="P214"/>
  <c r="BI210"/>
  <c r="BH210"/>
  <c r="BG210"/>
  <c r="BF210"/>
  <c r="T210"/>
  <c r="R210"/>
  <c r="P210"/>
  <c r="BI202"/>
  <c r="BH202"/>
  <c r="BG202"/>
  <c r="BF202"/>
  <c r="T202"/>
  <c r="R202"/>
  <c r="P202"/>
  <c r="BI200"/>
  <c r="BH200"/>
  <c r="BG200"/>
  <c r="BF200"/>
  <c r="T200"/>
  <c r="R200"/>
  <c r="P200"/>
  <c r="BI193"/>
  <c r="BH193"/>
  <c r="BG193"/>
  <c r="BF193"/>
  <c r="T193"/>
  <c r="R193"/>
  <c r="P193"/>
  <c r="BI185"/>
  <c r="BH185"/>
  <c r="BG185"/>
  <c r="BF185"/>
  <c r="T185"/>
  <c r="R185"/>
  <c r="P185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54"/>
  <c r="BH154"/>
  <c r="BG154"/>
  <c r="BF154"/>
  <c r="T154"/>
  <c r="T153" s="1"/>
  <c r="R154"/>
  <c r="R153" s="1"/>
  <c r="P154"/>
  <c r="P153"/>
  <c r="BI151"/>
  <c r="BH151"/>
  <c r="BG151"/>
  <c r="BF151"/>
  <c r="T151"/>
  <c r="R151"/>
  <c r="P151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J97"/>
  <c r="J96"/>
  <c r="F96"/>
  <c r="F94"/>
  <c r="E92"/>
  <c r="J55"/>
  <c r="J54"/>
  <c r="F54"/>
  <c r="F52"/>
  <c r="E50"/>
  <c r="J18"/>
  <c r="E18"/>
  <c r="F97" s="1"/>
  <c r="J17"/>
  <c r="J12"/>
  <c r="J52"/>
  <c r="E7"/>
  <c r="E48" s="1"/>
  <c r="L50" i="1"/>
  <c r="AM50"/>
  <c r="AM49"/>
  <c r="L49"/>
  <c r="AM47"/>
  <c r="L47"/>
  <c r="L45"/>
  <c r="L44"/>
  <c r="BK185" i="2"/>
  <c r="BK403"/>
  <c r="J139"/>
  <c r="J442" i="3"/>
  <c r="BK609"/>
  <c r="BK203"/>
  <c r="J472"/>
  <c r="BK329"/>
  <c r="BK193" i="2"/>
  <c r="J170"/>
  <c r="BK412" i="3"/>
  <c r="BK442"/>
  <c r="J239"/>
  <c r="J291"/>
  <c r="BK127" i="2"/>
  <c r="J280"/>
  <c r="BK535"/>
  <c r="BK532" i="3"/>
  <c r="J578"/>
  <c r="J430"/>
  <c r="BK591"/>
  <c r="BK269" i="2"/>
  <c r="J412"/>
  <c r="BK616" i="3"/>
  <c r="J446"/>
  <c r="J145"/>
  <c r="BK539"/>
  <c r="J547"/>
  <c r="J382" i="2"/>
  <c r="BK233"/>
  <c r="J395"/>
  <c r="BK423" i="3"/>
  <c r="J275"/>
  <c r="BK446"/>
  <c r="BK347"/>
  <c r="BK236"/>
  <c r="J222" i="2"/>
  <c r="BK503"/>
  <c r="J135"/>
  <c r="J148" i="3"/>
  <c r="J249"/>
  <c r="BK177"/>
  <c r="J566"/>
  <c r="J200" i="2"/>
  <c r="J407"/>
  <c r="BK309"/>
  <c r="J582" i="3"/>
  <c r="BK291"/>
  <c r="J173"/>
  <c r="J243"/>
  <c r="J214" i="2"/>
  <c r="BK320"/>
  <c r="AS54" i="1"/>
  <c r="J121" i="3"/>
  <c r="J312" i="2"/>
  <c r="J316"/>
  <c r="BK566" i="3"/>
  <c r="BK169"/>
  <c r="J299"/>
  <c r="J211"/>
  <c r="J231" i="2"/>
  <c r="BK227"/>
  <c r="J495"/>
  <c r="BK438" i="3"/>
  <c r="J543"/>
  <c r="BK568"/>
  <c r="BK373"/>
  <c r="BK111" i="2"/>
  <c r="J210"/>
  <c r="J338"/>
  <c r="BK620" i="3"/>
  <c r="J287"/>
  <c r="BK410"/>
  <c r="J169"/>
  <c r="BK205"/>
  <c r="BK378" i="2"/>
  <c r="J265"/>
  <c r="J146"/>
  <c r="BK593" i="3"/>
  <c r="J438"/>
  <c r="BK153"/>
  <c r="BK154" i="2"/>
  <c r="BK245"/>
  <c r="J309"/>
  <c r="BK312"/>
  <c r="BK389" i="3"/>
  <c r="BK125"/>
  <c r="J269"/>
  <c r="J257"/>
  <c r="J468" i="2"/>
  <c r="J413"/>
  <c r="BK249"/>
  <c r="J391"/>
  <c r="J115"/>
  <c r="BK584" i="3"/>
  <c r="J360"/>
  <c r="J519"/>
  <c r="BK280" i="2"/>
  <c r="J289"/>
  <c r="BK408"/>
  <c r="J485"/>
  <c r="J367" i="3"/>
  <c r="J612"/>
  <c r="BK245"/>
  <c r="BK504"/>
  <c r="J154" i="2"/>
  <c r="BK135"/>
  <c r="J415" i="3"/>
  <c r="J329"/>
  <c r="BK523"/>
  <c r="J458"/>
  <c r="J489"/>
  <c r="J450" i="2"/>
  <c r="BK382"/>
  <c r="J127"/>
  <c r="J305"/>
  <c r="J620" i="3"/>
  <c r="BK396"/>
  <c r="J333"/>
  <c r="BK424" i="2"/>
  <c r="BK435"/>
  <c r="BK273"/>
  <c r="J363" i="3"/>
  <c r="BK249"/>
  <c r="BK322"/>
  <c r="BK237" i="2"/>
  <c r="J269"/>
  <c r="J459"/>
  <c r="J523"/>
  <c r="BK400" i="3"/>
  <c r="J221"/>
  <c r="BK180"/>
  <c r="BK196"/>
  <c r="J341"/>
  <c r="BK523" i="2"/>
  <c r="J516"/>
  <c r="J418"/>
  <c r="BK239" i="3"/>
  <c r="BK190"/>
  <c r="J400"/>
  <c r="BK141"/>
  <c r="BK459" i="2"/>
  <c r="BK327"/>
  <c r="J476"/>
  <c r="J391" i="3"/>
  <c r="J523"/>
  <c r="J190"/>
  <c r="BK499"/>
  <c r="BK265"/>
  <c r="J113"/>
  <c r="BK466" i="2"/>
  <c r="BK151"/>
  <c r="J257"/>
  <c r="BK382" i="3"/>
  <c r="BK211"/>
  <c r="BK419"/>
  <c r="BK360"/>
  <c r="BK129"/>
  <c r="BK307" i="2"/>
  <c r="BK412"/>
  <c r="J603" i="3"/>
  <c r="BK229"/>
  <c r="BK574"/>
  <c r="BK600"/>
  <c r="J457" i="2"/>
  <c r="BK115"/>
  <c r="J360"/>
  <c r="J572" i="3"/>
  <c r="BK316"/>
  <c r="BK427"/>
  <c r="J196"/>
  <c r="BK117"/>
  <c r="J439" i="2"/>
  <c r="J483"/>
  <c r="J334"/>
  <c r="J499" i="3"/>
  <c r="J180"/>
  <c r="BK450"/>
  <c r="BK572"/>
  <c r="J424" i="2"/>
  <c r="J466"/>
  <c r="BK253"/>
  <c r="J203" i="3"/>
  <c r="J337"/>
  <c r="BK530"/>
  <c r="BK457" i="2"/>
  <c r="BK261"/>
  <c r="J323"/>
  <c r="J265" i="3"/>
  <c r="J215"/>
  <c r="BK383"/>
  <c r="J253" i="2"/>
  <c r="J293"/>
  <c r="BK123"/>
  <c r="BK498" i="3"/>
  <c r="J281"/>
  <c r="J369"/>
  <c r="J310"/>
  <c r="BK301" i="2"/>
  <c r="J307"/>
  <c r="J119"/>
  <c r="BK439"/>
  <c r="J345" i="3"/>
  <c r="J530"/>
  <c r="J141"/>
  <c r="BK516" i="2"/>
  <c r="BK293"/>
  <c r="BK507"/>
  <c r="BK241"/>
  <c r="BK547" i="3"/>
  <c r="BK472"/>
  <c r="BK559"/>
  <c r="BK430"/>
  <c r="J233" i="2"/>
  <c r="J249"/>
  <c r="BK200"/>
  <c r="BK519" i="3"/>
  <c r="BK257"/>
  <c r="J137"/>
  <c r="J609"/>
  <c r="BK483" i="2"/>
  <c r="J185"/>
  <c r="J368"/>
  <c r="J131"/>
  <c r="BK295" i="3"/>
  <c r="BK349"/>
  <c r="BK536"/>
  <c r="BK105"/>
  <c r="BK510" i="2"/>
  <c r="BK348"/>
  <c r="BK368"/>
  <c r="BK299" i="3"/>
  <c r="BK367"/>
  <c r="BK133"/>
  <c r="BK485" i="2"/>
  <c r="J364"/>
  <c r="BK400"/>
  <c r="J432"/>
  <c r="BK454" i="3"/>
  <c r="J628"/>
  <c r="J593"/>
  <c r="BK481"/>
  <c r="BK284" i="2"/>
  <c r="J497"/>
  <c r="BK468"/>
  <c r="BK297"/>
  <c r="J423" i="3"/>
  <c r="BK303"/>
  <c r="J481"/>
  <c r="BK489"/>
  <c r="BK363"/>
  <c r="BK450" i="2"/>
  <c r="J489"/>
  <c r="J535"/>
  <c r="J205" i="3"/>
  <c r="J177"/>
  <c r="J236"/>
  <c r="BK603"/>
  <c r="BK225"/>
  <c r="J261" i="2"/>
  <c r="J435"/>
  <c r="BK407"/>
  <c r="J348"/>
  <c r="J493" i="3"/>
  <c r="J245"/>
  <c r="J486"/>
  <c r="J468"/>
  <c r="BK489" i="2"/>
  <c r="BK391"/>
  <c r="J227"/>
  <c r="BK289"/>
  <c r="BK415" i="3"/>
  <c r="J225"/>
  <c r="J303"/>
  <c r="BK360" i="2"/>
  <c r="J447"/>
  <c r="J107"/>
  <c r="J129" i="3"/>
  <c r="J412"/>
  <c r="BK345"/>
  <c r="BK265" i="2"/>
  <c r="BK338"/>
  <c r="BK395"/>
  <c r="J472"/>
  <c r="J410" i="3"/>
  <c r="BK468"/>
  <c r="BK333"/>
  <c r="J297" i="2"/>
  <c r="J284"/>
  <c r="J356"/>
  <c r="J539" i="3"/>
  <c r="J568"/>
  <c r="J382"/>
  <c r="BK375"/>
  <c r="J273" i="2"/>
  <c r="J519"/>
  <c r="BK352"/>
  <c r="BK231"/>
  <c r="BK356" i="3"/>
  <c r="J494"/>
  <c r="BK404"/>
  <c r="J516"/>
  <c r="BK443" i="2"/>
  <c r="J320"/>
  <c r="BK531"/>
  <c r="BK624" i="3"/>
  <c r="BK352"/>
  <c r="BK493"/>
  <c r="J443" i="2"/>
  <c r="J344"/>
  <c r="BK202"/>
  <c r="J174"/>
  <c r="J574" i="3"/>
  <c r="J389"/>
  <c r="BK509"/>
  <c r="BK261"/>
  <c r="BK173"/>
  <c r="BK342" i="2"/>
  <c r="BK177"/>
  <c r="BK166"/>
  <c r="BK578" i="3"/>
  <c r="BK503"/>
  <c r="BK113"/>
  <c r="J253"/>
  <c r="BK413" i="2"/>
  <c r="BK491"/>
  <c r="BK519"/>
  <c r="BK107"/>
  <c r="BK137" i="3"/>
  <c r="J375"/>
  <c r="J419"/>
  <c r="J403" i="2"/>
  <c r="BK305"/>
  <c r="BK495"/>
  <c r="BK121" i="3"/>
  <c r="J624"/>
  <c r="J509"/>
  <c r="BK472" i="2"/>
  <c r="J491"/>
  <c r="BK527"/>
  <c r="BK215" i="3"/>
  <c r="J536"/>
  <c r="BK612"/>
  <c r="J584"/>
  <c r="J527" i="2"/>
  <c r="BK119"/>
  <c r="J507"/>
  <c r="J109" i="3"/>
  <c r="J383"/>
  <c r="J133"/>
  <c r="J532"/>
  <c r="BK418" i="2"/>
  <c r="BK364"/>
  <c r="J151"/>
  <c r="BK331"/>
  <c r="BK341" i="3"/>
  <c r="BK243"/>
  <c r="BK281"/>
  <c r="BK356" i="2"/>
  <c r="J245"/>
  <c r="J352"/>
  <c r="BK516" i="3"/>
  <c r="BK494"/>
  <c r="J347"/>
  <c r="BK269"/>
  <c r="J510" i="2"/>
  <c r="J177"/>
  <c r="BK447"/>
  <c r="J123"/>
  <c r="BK310" i="3"/>
  <c r="BK486"/>
  <c r="J396"/>
  <c r="J503"/>
  <c r="BK156"/>
  <c r="J143" i="2"/>
  <c r="J331"/>
  <c r="J501"/>
  <c r="BK458" i="3"/>
  <c r="J349"/>
  <c r="J352"/>
  <c r="BK148"/>
  <c r="J400" i="2"/>
  <c r="BK214"/>
  <c r="J111"/>
  <c r="J427" i="3"/>
  <c r="J454"/>
  <c r="BK391"/>
  <c r="J356"/>
  <c r="BK131" i="2"/>
  <c r="BK316"/>
  <c r="J316" i="3"/>
  <c r="J153"/>
  <c r="BK287"/>
  <c r="BK143" i="2"/>
  <c r="J193"/>
  <c r="BK146"/>
  <c r="BK334"/>
  <c r="J562" i="3"/>
  <c r="J261"/>
  <c r="J184"/>
  <c r="J498"/>
  <c r="J301" i="2"/>
  <c r="BK323"/>
  <c r="BK222"/>
  <c r="BK210"/>
  <c r="J125" i="3"/>
  <c r="BK109"/>
  <c r="J229"/>
  <c r="BK501" i="2"/>
  <c r="J241"/>
  <c r="J202"/>
  <c r="BK582" i="3"/>
  <c r="BK434"/>
  <c r="BK337"/>
  <c r="J117"/>
  <c r="BK170" i="2"/>
  <c r="BK174"/>
  <c r="BK103"/>
  <c r="J342"/>
  <c r="J404" i="3"/>
  <c r="BK562"/>
  <c r="BK221"/>
  <c r="J378" i="2"/>
  <c r="J166"/>
  <c r="BK139"/>
  <c r="J327"/>
  <c r="J591" i="3"/>
  <c r="BK628"/>
  <c r="J373"/>
  <c r="J105"/>
  <c r="BK275"/>
  <c r="BK145"/>
  <c r="BK497" i="2"/>
  <c r="BK257"/>
  <c r="J503"/>
  <c r="J237"/>
  <c r="J600" i="3"/>
  <c r="J156"/>
  <c r="J450"/>
  <c r="BK369"/>
  <c r="J103" i="2"/>
  <c r="BK432"/>
  <c r="J531"/>
  <c r="BK253" i="3"/>
  <c r="J616"/>
  <c r="J322"/>
  <c r="J504"/>
  <c r="BK476" i="2"/>
  <c r="J408"/>
  <c r="BK344"/>
  <c r="J559" i="3"/>
  <c r="J434"/>
  <c r="BK184"/>
  <c r="J295"/>
  <c r="BK543"/>
  <c r="P176" i="2" l="1"/>
  <c r="R288"/>
  <c r="BK322"/>
  <c r="J322" s="1"/>
  <c r="J71" s="1"/>
  <c r="T333"/>
  <c r="T402"/>
  <c r="P434"/>
  <c r="R434"/>
  <c r="T515"/>
  <c r="P530"/>
  <c r="BK145"/>
  <c r="J145" s="1"/>
  <c r="J62" s="1"/>
  <c r="BK226"/>
  <c r="J226"/>
  <c r="J66"/>
  <c r="P288"/>
  <c r="P333"/>
  <c r="R402"/>
  <c r="BK449"/>
  <c r="J449"/>
  <c r="J75" s="1"/>
  <c r="P515"/>
  <c r="T522"/>
  <c r="T104" i="3"/>
  <c r="BK238"/>
  <c r="J238" s="1"/>
  <c r="J66" s="1"/>
  <c r="T328"/>
  <c r="P362"/>
  <c r="P414"/>
  <c r="BK102" i="2"/>
  <c r="J102" s="1"/>
  <c r="J61" s="1"/>
  <c r="T145"/>
  <c r="R176"/>
  <c r="T288"/>
  <c r="BK315"/>
  <c r="J315"/>
  <c r="J70" s="1"/>
  <c r="T315"/>
  <c r="R322"/>
  <c r="R314" s="1"/>
  <c r="BK402"/>
  <c r="J402" s="1"/>
  <c r="J73" s="1"/>
  <c r="R449"/>
  <c r="P522"/>
  <c r="R530"/>
  <c r="R104" i="3"/>
  <c r="R168"/>
  <c r="P179"/>
  <c r="BK328"/>
  <c r="J328" s="1"/>
  <c r="J67" s="1"/>
  <c r="T355"/>
  <c r="BK414"/>
  <c r="J414"/>
  <c r="J72"/>
  <c r="R414"/>
  <c r="BK488"/>
  <c r="J488" s="1"/>
  <c r="J74" s="1"/>
  <c r="R518"/>
  <c r="T538"/>
  <c r="R102" i="2"/>
  <c r="BK176"/>
  <c r="J176" s="1"/>
  <c r="J65" s="1"/>
  <c r="R226"/>
  <c r="R315"/>
  <c r="P322"/>
  <c r="T322"/>
  <c r="T449"/>
  <c r="R515"/>
  <c r="BK530"/>
  <c r="J530" s="1"/>
  <c r="J80" s="1"/>
  <c r="P104" i="3"/>
  <c r="R147"/>
  <c r="T168"/>
  <c r="T179"/>
  <c r="P328"/>
  <c r="T362"/>
  <c r="T414"/>
  <c r="P488"/>
  <c r="T518"/>
  <c r="BK561"/>
  <c r="J561" s="1"/>
  <c r="J77" s="1"/>
  <c r="BK615"/>
  <c r="J615" s="1"/>
  <c r="J81" s="1"/>
  <c r="P102" i="2"/>
  <c r="R145"/>
  <c r="BK165"/>
  <c r="J165" s="1"/>
  <c r="J64" s="1"/>
  <c r="T165"/>
  <c r="P226"/>
  <c r="P315"/>
  <c r="P449"/>
  <c r="BK522"/>
  <c r="J522"/>
  <c r="J79" s="1"/>
  <c r="T530"/>
  <c r="BK179" i="3"/>
  <c r="J179" s="1"/>
  <c r="J65" s="1"/>
  <c r="R179"/>
  <c r="R328"/>
  <c r="BK355"/>
  <c r="R355"/>
  <c r="P429"/>
  <c r="BK518"/>
  <c r="J518" s="1"/>
  <c r="J75" s="1"/>
  <c r="P561"/>
  <c r="R608"/>
  <c r="BK623"/>
  <c r="J623" s="1"/>
  <c r="J82" s="1"/>
  <c r="P145" i="2"/>
  <c r="P165"/>
  <c r="R165"/>
  <c r="T226"/>
  <c r="BK333"/>
  <c r="BK314"/>
  <c r="J314" s="1"/>
  <c r="J69" s="1"/>
  <c r="P402"/>
  <c r="BK434"/>
  <c r="J434" s="1"/>
  <c r="J74" s="1"/>
  <c r="T434"/>
  <c r="BK515"/>
  <c r="J515" s="1"/>
  <c r="J78" s="1"/>
  <c r="R522"/>
  <c r="P147" i="3"/>
  <c r="BK168"/>
  <c r="J168"/>
  <c r="J64" s="1"/>
  <c r="T238"/>
  <c r="BK362"/>
  <c r="J362"/>
  <c r="J71"/>
  <c r="BK429"/>
  <c r="J429" s="1"/>
  <c r="J73" s="1"/>
  <c r="T488"/>
  <c r="P538"/>
  <c r="T561"/>
  <c r="T608"/>
  <c r="R615"/>
  <c r="R623"/>
  <c r="BK147"/>
  <c r="J147"/>
  <c r="J62" s="1"/>
  <c r="P168"/>
  <c r="R238"/>
  <c r="R362"/>
  <c r="R429"/>
  <c r="R488"/>
  <c r="BK538"/>
  <c r="J538"/>
  <c r="J76" s="1"/>
  <c r="R561"/>
  <c r="BK608"/>
  <c r="J608"/>
  <c r="J80"/>
  <c r="P615"/>
  <c r="T623"/>
  <c r="T102" i="2"/>
  <c r="T176"/>
  <c r="BK288"/>
  <c r="J288" s="1"/>
  <c r="J67" s="1"/>
  <c r="R333"/>
  <c r="BK104" i="3"/>
  <c r="J104" s="1"/>
  <c r="J61" s="1"/>
  <c r="T147"/>
  <c r="P238"/>
  <c r="P355"/>
  <c r="T429"/>
  <c r="P518"/>
  <c r="R538"/>
  <c r="P608"/>
  <c r="T615"/>
  <c r="P623"/>
  <c r="BK153" i="2"/>
  <c r="J153"/>
  <c r="J63"/>
  <c r="BK155" i="3"/>
  <c r="J155" s="1"/>
  <c r="J63" s="1"/>
  <c r="BK602"/>
  <c r="J602"/>
  <c r="J78" s="1"/>
  <c r="BK311" i="2"/>
  <c r="J311"/>
  <c r="J68" s="1"/>
  <c r="BK509"/>
  <c r="J509" s="1"/>
  <c r="J76" s="1"/>
  <c r="BK351" i="3"/>
  <c r="J351" s="1"/>
  <c r="J68" s="1"/>
  <c r="E92"/>
  <c r="BE133"/>
  <c r="BE137"/>
  <c r="BE141"/>
  <c r="BE196"/>
  <c r="BE211"/>
  <c r="BE215"/>
  <c r="BE229"/>
  <c r="BE243"/>
  <c r="BE367"/>
  <c r="BE391"/>
  <c r="BE410"/>
  <c r="BE472"/>
  <c r="BE559"/>
  <c r="BE628"/>
  <c r="BE169"/>
  <c r="BE177"/>
  <c r="BE236"/>
  <c r="BE257"/>
  <c r="BE303"/>
  <c r="BE322"/>
  <c r="BE383"/>
  <c r="BE430"/>
  <c r="BE450"/>
  <c r="BE454"/>
  <c r="BE547"/>
  <c r="BE562"/>
  <c r="BE578"/>
  <c r="BE600"/>
  <c r="BE603"/>
  <c r="BE616"/>
  <c r="BE620"/>
  <c r="BE624"/>
  <c r="BE316"/>
  <c r="BE352"/>
  <c r="BE369"/>
  <c r="BE412"/>
  <c r="BE427"/>
  <c r="BE434"/>
  <c r="BE503"/>
  <c r="BE574"/>
  <c r="J333" i="2"/>
  <c r="J72" s="1"/>
  <c r="J52" i="3"/>
  <c r="BE121"/>
  <c r="BE125"/>
  <c r="BE129"/>
  <c r="BE184"/>
  <c r="BE190"/>
  <c r="BE205"/>
  <c r="BE253"/>
  <c r="BE261"/>
  <c r="BE333"/>
  <c r="BE360"/>
  <c r="BE423"/>
  <c r="BE493"/>
  <c r="BE494"/>
  <c r="BE498"/>
  <c r="BE499"/>
  <c r="BE532"/>
  <c r="BE591"/>
  <c r="BE609"/>
  <c r="F55"/>
  <c r="BE109"/>
  <c r="BE239"/>
  <c r="BE265"/>
  <c r="BE269"/>
  <c r="BE291"/>
  <c r="BE295"/>
  <c r="BE299"/>
  <c r="BE310"/>
  <c r="BE341"/>
  <c r="BE382"/>
  <c r="BE389"/>
  <c r="BE396"/>
  <c r="BE400"/>
  <c r="BE509"/>
  <c r="BE539"/>
  <c r="BE543"/>
  <c r="BE582"/>
  <c r="BE584"/>
  <c r="BE593"/>
  <c r="BE363"/>
  <c r="BE415"/>
  <c r="BE442"/>
  <c r="BE446"/>
  <c r="BE458"/>
  <c r="BE468"/>
  <c r="BE481"/>
  <c r="BE489"/>
  <c r="BE516"/>
  <c r="BE536"/>
  <c r="BE566"/>
  <c r="BE572"/>
  <c r="BE612"/>
  <c r="BE113"/>
  <c r="BE117"/>
  <c r="BE145"/>
  <c r="BE148"/>
  <c r="BE153"/>
  <c r="BE156"/>
  <c r="BE173"/>
  <c r="BE180"/>
  <c r="BE203"/>
  <c r="BE221"/>
  <c r="BE225"/>
  <c r="BE245"/>
  <c r="BE249"/>
  <c r="BE275"/>
  <c r="BE349"/>
  <c r="BE375"/>
  <c r="BE419"/>
  <c r="BE438"/>
  <c r="BE486"/>
  <c r="BK514" i="2"/>
  <c r="J514"/>
  <c r="J77" s="1"/>
  <c r="BE105" i="3"/>
  <c r="BE281"/>
  <c r="BE287"/>
  <c r="BE329"/>
  <c r="BE337"/>
  <c r="BE345"/>
  <c r="BE347"/>
  <c r="BE356"/>
  <c r="BE373"/>
  <c r="BE404"/>
  <c r="BE504"/>
  <c r="BE519"/>
  <c r="BE523"/>
  <c r="BE530"/>
  <c r="BE568"/>
  <c r="E90" i="2"/>
  <c r="BE284"/>
  <c r="BE305"/>
  <c r="BE338"/>
  <c r="BE352"/>
  <c r="BE408"/>
  <c r="BE424"/>
  <c r="BE483"/>
  <c r="BE497"/>
  <c r="BE503"/>
  <c r="BE510"/>
  <c r="BE527"/>
  <c r="BE531"/>
  <c r="BE535"/>
  <c r="J94"/>
  <c r="BE119"/>
  <c r="BE154"/>
  <c r="BE233"/>
  <c r="BE273"/>
  <c r="BE289"/>
  <c r="BE356"/>
  <c r="BE360"/>
  <c r="F55"/>
  <c r="BE107"/>
  <c r="BE174"/>
  <c r="BE200"/>
  <c r="BE202"/>
  <c r="BE210"/>
  <c r="BE249"/>
  <c r="BE257"/>
  <c r="BE269"/>
  <c r="BE293"/>
  <c r="BE320"/>
  <c r="BE382"/>
  <c r="BE443"/>
  <c r="BE501"/>
  <c r="BE193"/>
  <c r="BE227"/>
  <c r="BE231"/>
  <c r="BE312"/>
  <c r="BE342"/>
  <c r="BE368"/>
  <c r="BE391"/>
  <c r="BE395"/>
  <c r="BE407"/>
  <c r="BE476"/>
  <c r="BE146"/>
  <c r="BE151"/>
  <c r="BE166"/>
  <c r="BE170"/>
  <c r="BE222"/>
  <c r="BE265"/>
  <c r="BE280"/>
  <c r="BE307"/>
  <c r="BE309"/>
  <c r="BE316"/>
  <c r="BE103"/>
  <c r="BE123"/>
  <c r="BE127"/>
  <c r="BE131"/>
  <c r="BE139"/>
  <c r="BE143"/>
  <c r="BE297"/>
  <c r="BE301"/>
  <c r="BE323"/>
  <c r="BE327"/>
  <c r="BE334"/>
  <c r="BE412"/>
  <c r="BE432"/>
  <c r="BE439"/>
  <c r="BE457"/>
  <c r="BE489"/>
  <c r="BE507"/>
  <c r="BE523"/>
  <c r="BE111"/>
  <c r="BE115"/>
  <c r="BE135"/>
  <c r="BE185"/>
  <c r="BE214"/>
  <c r="BE237"/>
  <c r="BE241"/>
  <c r="BE245"/>
  <c r="BE253"/>
  <c r="BE378"/>
  <c r="BE403"/>
  <c r="BE413"/>
  <c r="BE435"/>
  <c r="BE459"/>
  <c r="BE468"/>
  <c r="BE485"/>
  <c r="BE491"/>
  <c r="BE495"/>
  <c r="BE516"/>
  <c r="BE519"/>
  <c r="BE177"/>
  <c r="BE261"/>
  <c r="BE331"/>
  <c r="BE344"/>
  <c r="BE348"/>
  <c r="BE364"/>
  <c r="BE400"/>
  <c r="BE418"/>
  <c r="BE447"/>
  <c r="BE450"/>
  <c r="BE466"/>
  <c r="BE472"/>
  <c r="F34" i="3"/>
  <c r="BA56" i="1" s="1"/>
  <c r="F37" i="2"/>
  <c r="BD55" i="1" s="1"/>
  <c r="F36" i="2"/>
  <c r="BC55" i="1" s="1"/>
  <c r="F35" i="2"/>
  <c r="BB55" i="1"/>
  <c r="F36" i="3"/>
  <c r="BC56" i="1" s="1"/>
  <c r="J34" i="2"/>
  <c r="AW55" i="1" s="1"/>
  <c r="F34" i="2"/>
  <c r="BA55" i="1" s="1"/>
  <c r="F35" i="3"/>
  <c r="BB56" i="1" s="1"/>
  <c r="J34" i="3"/>
  <c r="AW56" i="1" s="1"/>
  <c r="F37" i="3"/>
  <c r="BD56" i="1" s="1"/>
  <c r="T101" i="2" l="1"/>
  <c r="T100" s="1"/>
  <c r="P607" i="3"/>
  <c r="P101" i="2"/>
  <c r="R514"/>
  <c r="R607" i="3"/>
  <c r="R354"/>
  <c r="R101" i="2"/>
  <c r="R100" s="1"/>
  <c r="P314"/>
  <c r="R103" i="3"/>
  <c r="R102" s="1"/>
  <c r="T514" i="2"/>
  <c r="BK354" i="3"/>
  <c r="J354" s="1"/>
  <c r="J69" s="1"/>
  <c r="P103"/>
  <c r="T314" i="2"/>
  <c r="P514"/>
  <c r="P354" i="3"/>
  <c r="T607"/>
  <c r="T354"/>
  <c r="BK101" i="2"/>
  <c r="J101" s="1"/>
  <c r="J60" s="1"/>
  <c r="T103" i="3"/>
  <c r="T102" s="1"/>
  <c r="J355"/>
  <c r="J70"/>
  <c r="BK103"/>
  <c r="J103"/>
  <c r="J60" s="1"/>
  <c r="BK607"/>
  <c r="J607" s="1"/>
  <c r="J79" s="1"/>
  <c r="BD54" i="1"/>
  <c r="W33" s="1"/>
  <c r="BC54"/>
  <c r="AY54"/>
  <c r="BB54"/>
  <c r="W31"/>
  <c r="J33" i="3"/>
  <c r="AV56" i="1" s="1"/>
  <c r="AT56" s="1"/>
  <c r="BA54"/>
  <c r="W30" s="1"/>
  <c r="F33" i="2"/>
  <c r="AZ55" i="1" s="1"/>
  <c r="J33" i="2"/>
  <c r="AV55" i="1" s="1"/>
  <c r="AT55" s="1"/>
  <c r="F33" i="3"/>
  <c r="AZ56" i="1" s="1"/>
  <c r="P102" i="3" l="1"/>
  <c r="AU56" i="1" s="1"/>
  <c r="P100" i="2"/>
  <c r="AU55" i="1" s="1"/>
  <c r="BK100" i="2"/>
  <c r="J100" s="1"/>
  <c r="BK102" i="3"/>
  <c r="J102" s="1"/>
  <c r="J59" s="1"/>
  <c r="AX54" i="1"/>
  <c r="AZ54"/>
  <c r="AV54" s="1"/>
  <c r="AK29" s="1"/>
  <c r="W32"/>
  <c r="AW54"/>
  <c r="AK30" s="1"/>
  <c r="J30" i="2" l="1"/>
  <c r="AG55" i="1" s="1"/>
  <c r="AN55" s="1"/>
  <c r="J59" i="2"/>
  <c r="J30" i="3"/>
  <c r="AG56" i="1" s="1"/>
  <c r="W29"/>
  <c r="AT54"/>
  <c r="AU54"/>
  <c r="J39" i="2" l="1"/>
  <c r="J39" i="3"/>
  <c r="AN56" i="1"/>
  <c r="AG54"/>
  <c r="AK26" s="1"/>
  <c r="AK35" s="1"/>
  <c r="AN54" l="1"/>
</calcChain>
</file>

<file path=xl/sharedStrings.xml><?xml version="1.0" encoding="utf-8"?>
<sst xmlns="http://schemas.openxmlformats.org/spreadsheetml/2006/main" count="13555" uniqueCount="1786">
  <si>
    <t>Export Komplet</t>
  </si>
  <si>
    <t>VZ</t>
  </si>
  <si>
    <t>2.0</t>
  </si>
  <si>
    <t>ZAMOK</t>
  </si>
  <si>
    <t>False</t>
  </si>
  <si>
    <t>{5770541d-ae7e-40bd-ab07-7bd6c570666f}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</si>
  <si>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</si>
  <si>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</si>
  <si>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</si>
  <si>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</si>
  <si>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</si>
  <si>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</si>
  <si>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</si>
  <si>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</si>
  <si>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202314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</si>
  <si>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</si>
  <si>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</si>
  <si>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Oprava fasády Masarykovy základní školy v Bohumíně II</t>
  </si>
  <si>
    <t>KSO:</t>
  </si>
  <si>
    <t/>
  </si>
  <si>
    <t>CC-CZ:</t>
  </si>
  <si>
    <t>Místo:</t>
  </si>
  <si>
    <t>Bohumín</t>
  </si>
  <si>
    <t>Datum:</t>
  </si>
  <si>
    <t>16. 2. 2025</t>
  </si>
  <si>
    <t>Zadavatel:</t>
  </si>
  <si>
    <t>IČ:</t>
  </si>
  <si>
    <t>00297569</t>
  </si>
  <si>
    <t>Město Bohumín</t>
  </si>
  <si>
    <t>DIČ:</t>
  </si>
  <si>
    <t>Účastník:</t>
  </si>
  <si>
    <t>Vyplň údaj</t>
  </si>
  <si>
    <t>Projektant:</t>
  </si>
  <si>
    <t>25353772</t>
  </si>
  <si>
    <t>RUSTICUS, s. r. o.</t>
  </si>
  <si>
    <t>CZ25353772</t>
  </si>
  <si>
    <t>True</t>
  </si>
  <si>
    <t>Zpracovatel:</t>
  </si>
  <si>
    <t>Pavel Pazdziora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</si>
  <si>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</si>
  <si>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</si>
  <si>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</si>
  <si>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</si>
  <si>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</si>
  <si>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</si>
  <si>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</si>
  <si>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</si>
  <si>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</si>
  <si>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</si>
  <si>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</si>
  <si>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</si>
  <si>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</si>
  <si>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</si>
  <si>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</si>
  <si>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</si>
  <si>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</si>
  <si>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</si>
  <si>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</si>
  <si>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</si>
  <si>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</si>
  <si>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</si>
  <si>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</si>
  <si>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</si>
  <si>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</si>
  <si>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</si>
  <si>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</si>
  <si>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</si>
  <si>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</si>
  <si>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</si>
  <si>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</si>
  <si>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</si>
  <si>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</si>
  <si>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</si>
  <si>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</si>
  <si>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</si>
  <si>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</si>
  <si>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</si>
  <si>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</si>
  <si>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</si>
  <si>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</si>
  <si>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01 - E1</t>
  </si>
  <si>
    <t>Oprava fasády - 1. etapa</t>
  </si>
  <si>
    <t>STA</t>
  </si>
  <si>
    <t>1</t>
  </si>
  <si>
    <t>{b10d2097-43c9-4899-833c-2a24bfaa3fda}</t>
  </si>
  <si>
    <t>2</t>
  </si>
  <si>
    <t>SO 01 - E4</t>
  </si>
  <si>
    <t>Oprava fasády - 4. etapa</t>
  </si>
  <si>
    <t>{f14105d5-360a-429c-9e1e-e9a856d726d8}</t>
  </si>
  <si>
    <t>P101</t>
  </si>
  <si>
    <t>Plocha lešení fasády - 1. et.</t>
  </si>
  <si>
    <t>m2</t>
  </si>
  <si>
    <t>1963</t>
  </si>
  <si>
    <t>3</t>
  </si>
  <si>
    <t>P102</t>
  </si>
  <si>
    <t>Shoz kratší - 1. et.</t>
  </si>
  <si>
    <t>m</t>
  </si>
  <si>
    <t>9</t>
  </si>
  <si>
    <t>KRYCÍ LIST SOUPISU PRACÍ</t>
  </si>
  <si>
    <t>P103</t>
  </si>
  <si>
    <t>Shoz delší - 1. et.</t>
  </si>
  <si>
    <t>15</t>
  </si>
  <si>
    <t>B101</t>
  </si>
  <si>
    <t>Plocha fasády - 1. et. (1.01 - 1.06)</t>
  </si>
  <si>
    <t>1139,5</t>
  </si>
  <si>
    <t>B102</t>
  </si>
  <si>
    <t>Plocha fasády - 1. et. (1.07 - 1.11)</t>
  </si>
  <si>
    <t>597,4</t>
  </si>
  <si>
    <t>B103</t>
  </si>
  <si>
    <t>Plocha fasády - 1. et. (mozaiková omítka na teracu 1.11)</t>
  </si>
  <si>
    <t>5</t>
  </si>
  <si>
    <t>Objekt:</t>
  </si>
  <si>
    <t>B104</t>
  </si>
  <si>
    <t>Okapní svody - 1. et.</t>
  </si>
  <si>
    <t>147,3</t>
  </si>
  <si>
    <t>SO 01 - E1 - Oprava fasády - 1. etapa</t>
  </si>
  <si>
    <t>B105</t>
  </si>
  <si>
    <t>Lapače splavenin - 1. et.</t>
  </si>
  <si>
    <t>ks</t>
  </si>
  <si>
    <t>10</t>
  </si>
  <si>
    <t>B106</t>
  </si>
  <si>
    <t>Parapetní plechy - 1. et.</t>
  </si>
  <si>
    <t>139,1</t>
  </si>
  <si>
    <t>B107</t>
  </si>
  <si>
    <t xml:space="preserve">Oplechování říms - 1. et. </t>
  </si>
  <si>
    <t>25,4</t>
  </si>
  <si>
    <t>P104</t>
  </si>
  <si>
    <t>Plocha výplní otvorů - 1. et.</t>
  </si>
  <si>
    <t>302,7</t>
  </si>
  <si>
    <t>B108</t>
  </si>
  <si>
    <t>Okapový chodník - 1. et.</t>
  </si>
  <si>
    <t>54,2</t>
  </si>
  <si>
    <t>B109</t>
  </si>
  <si>
    <t xml:space="preserve">Okenní mříže - 1. et. </t>
  </si>
  <si>
    <t>N101</t>
  </si>
  <si>
    <t>Parapetní plechy 1. PP - návrh</t>
  </si>
  <si>
    <t>21,3</t>
  </si>
  <si>
    <t>N102</t>
  </si>
  <si>
    <t>Parapetní plechy rovné - návrh</t>
  </si>
  <si>
    <t>118,2</t>
  </si>
  <si>
    <t>N103</t>
  </si>
  <si>
    <t>Parapetní plechy segmentové - návrh</t>
  </si>
  <si>
    <t>26,2</t>
  </si>
  <si>
    <t>N108</t>
  </si>
  <si>
    <t>Plocha ostění a nadpraží soklu - návrh</t>
  </si>
  <si>
    <t>23,9</t>
  </si>
  <si>
    <t>N113</t>
  </si>
  <si>
    <t>Oprava nátěru plynovodní trubky</t>
  </si>
  <si>
    <t>5,417</t>
  </si>
  <si>
    <t>N104</t>
  </si>
  <si>
    <t>Okapní svody - návrh</t>
  </si>
  <si>
    <t>146</t>
  </si>
  <si>
    <t>N105</t>
  </si>
  <si>
    <t>Oplechování omítaného soklu - návrh</t>
  </si>
  <si>
    <t>75,3</t>
  </si>
  <si>
    <t>N106</t>
  </si>
  <si>
    <t>Oplechování obkladu soklu - návrh</t>
  </si>
  <si>
    <t>121,1</t>
  </si>
  <si>
    <t>N107</t>
  </si>
  <si>
    <t>Plocha soklu - 1. et. - návrh</t>
  </si>
  <si>
    <t>162,5</t>
  </si>
  <si>
    <t>N109</t>
  </si>
  <si>
    <t>Plocha fasády - 1. et. (1.01 - 1.06) - návrh</t>
  </si>
  <si>
    <t>1020,3</t>
  </si>
  <si>
    <t>N111</t>
  </si>
  <si>
    <t>Plocha fasádních prvků - 1. et. (1.01 - 1.11) - návrh</t>
  </si>
  <si>
    <t>351,8</t>
  </si>
  <si>
    <t>N110</t>
  </si>
  <si>
    <t>Plocha fasády - 1. et. (1.07 - 1.11) - návrh</t>
  </si>
  <si>
    <t>511,6</t>
  </si>
  <si>
    <t>N112</t>
  </si>
  <si>
    <t>Okapový chodník - návrh</t>
  </si>
  <si>
    <t>N114</t>
  </si>
  <si>
    <t>Oplechování říms - 1. et. - návrh</t>
  </si>
  <si>
    <t>22,6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</si>
  <si>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</si>
  <si>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</si>
  <si>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</si>
  <si>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</si>
  <si>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</si>
  <si>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</si>
  <si>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</si>
  <si>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</si>
  <si>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</si>
  <si>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</si>
  <si>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</si>
  <si>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</si>
  <si>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</si>
  <si>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</si>
  <si>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</si>
  <si>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</si>
  <si>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764 - Konstrukce klempířské</t>
  </si>
  <si>
    <t xml:space="preserve">    767 - Konstrukce zámečnické</t>
  </si>
  <si>
    <t xml:space="preserve">    773 - Podlahy z litého teraca</t>
  </si>
  <si>
    <t xml:space="preserve">    783 - Dokončovací práce - nátěry</t>
  </si>
  <si>
    <t>HZS - Hodinové zúčtovací sazby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</si>
  <si>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</si>
  <si>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</si>
  <si>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</si>
  <si>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</si>
  <si>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</si>
  <si>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</si>
  <si>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</si>
  <si>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</si>
  <si>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</si>
  <si>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</si>
  <si>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</si>
  <si>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</si>
  <si>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</si>
  <si>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</si>
  <si>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</si>
  <si>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</si>
  <si>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</si>
  <si>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</si>
  <si>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</si>
  <si>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</si>
  <si>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</si>
  <si>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25</t>
  </si>
  <si>
    <t>K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</si>
  <si>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</si>
  <si>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</si>
  <si>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CS ÚRS 2025 01</t>
  </si>
  <si>
    <t>4</t>
  </si>
  <si>
    <t>619531495</t>
  </si>
  <si>
    <t>Online PSC</t>
  </si>
  <si>
    <t>https://podminky.urs.cz/item/CS_URS_2025_01/113106121</t>
  </si>
  <si>
    <t>VV</t>
  </si>
  <si>
    <t>"Stávající okapový chodník - 1. etapa - BV01</t>
  </si>
  <si>
    <t>B108*0,5</t>
  </si>
  <si>
    <t>26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</si>
  <si>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</si>
  <si>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</si>
  <si>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1977177641</t>
  </si>
  <si>
    <t>https://podminky.urs.cz/item/CS_URS_2025_01/113107122</t>
  </si>
  <si>
    <t>"Stávající okapový chodník - 1. etapa - BV01 - koef. 10 %</t>
  </si>
  <si>
    <t>B108*0,5*1,1</t>
  </si>
  <si>
    <t>61</t>
  </si>
  <si>
    <t>121151103</t>
  </si>
  <si>
    <t>Sejmutí ornice strojně při souvislé ploše do 100 m2, tl. vrstvy do 200 mm</t>
  </si>
  <si>
    <t>385799251</t>
  </si>
  <si>
    <t>https://podminky.urs.cz/item/CS_URS_2025_01/121151103</t>
  </si>
  <si>
    <t>"NV01 - okapový chodník - okraj pro obrubník</t>
  </si>
  <si>
    <t>N112*0,5</t>
  </si>
  <si>
    <t>62</t>
  </si>
  <si>
    <t>132112131</t>
  </si>
  <si>
    <t>Hloubení nezapažených rýh šířky do 800 mm ručně s urovnáním dna do předepsaného profilu a spádu v hornině třídy těžitelnosti I skupiny 1 a 2 soudržných</t>
  </si>
  <si>
    <t>m3</t>
  </si>
  <si>
    <t>1563080158</t>
  </si>
  <si>
    <t>https://podminky.urs.cz/item/CS_URS_2025_01/132112131</t>
  </si>
  <si>
    <t>"NV01 - okapový chodník - rýha pro obrubník</t>
  </si>
  <si>
    <t>N112*0,2*0,1</t>
  </si>
  <si>
    <t>63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</si>
  <si>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</si>
  <si>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</si>
  <si>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1417157677</t>
  </si>
  <si>
    <t>https://podminky.urs.cz/item/CS_URS_2025_01/162251102</t>
  </si>
  <si>
    <t>"NV01 - okapový chodník - výkop pro obrubník</t>
  </si>
  <si>
    <t>87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</si>
  <si>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</si>
  <si>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</si>
  <si>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-1322582555</t>
  </si>
  <si>
    <t>https://podminky.urs.cz/item/CS_URS_2025_01/162751117</t>
  </si>
  <si>
    <t>64</t>
  </si>
  <si>
    <t>167151101</t>
  </si>
  <si>
    <t>Nakládání, skládání a překládání neulehlého výkopku nebo sypaniny strojně nakládání, množství do 100 m3, z horniny třídy těžitelnosti I, skupiny 1 až 3</t>
  </si>
  <si>
    <t>297196238</t>
  </si>
  <si>
    <t>https://podminky.urs.cz/item/CS_URS_2025_01/167151101</t>
  </si>
  <si>
    <t>"NV01 - okapový chodník - vykopaná zemina</t>
  </si>
  <si>
    <t>88</t>
  </si>
  <si>
    <t>171201231</t>
  </si>
  <si>
    <t>Poplatek za uložení stavebního odpadu na recyklační skládce (skládkovné) zeminy a kamení zatříděného do Katalogu odpadů pod kódem 17 05 04</t>
  </si>
  <si>
    <t>t</t>
  </si>
  <si>
    <t>1396771943</t>
  </si>
  <si>
    <t>https://podminky.urs.cz/item/CS_URS_2025_01/171201231</t>
  </si>
  <si>
    <t>"NV01 - okapový chodník - výkop pro obrubník (1,7 t/m3)</t>
  </si>
  <si>
    <t>N112*0,2*0,1*1,7</t>
  </si>
  <si>
    <t>65</t>
  </si>
  <si>
    <t>181311103</t>
  </si>
  <si>
    <t>Rozprostření a urovnání ornice v rovině nebo ve svahu sklonu do 1:5 ručně při souvislé ploše, tl. vrstvy do 200 mm</t>
  </si>
  <si>
    <t>346875255</t>
  </si>
  <si>
    <t>https://podminky.urs.cz/item/CS_URS_2025_01/181311103</t>
  </si>
  <si>
    <t>"NV01 - okapový chodník - úprava terénu navazujícího na obrubník</t>
  </si>
  <si>
    <t>66</t>
  </si>
  <si>
    <t>181411141</t>
  </si>
  <si>
    <t>Založení trávníku na půdě předem připravené plochy do 1000 m2 výsevem včetně utažení parterového v rovině nebo na svahu do 1:5</t>
  </si>
  <si>
    <t>1499305043</t>
  </si>
  <si>
    <t>https://podminky.urs.cz/item/CS_URS_2025_01/181411141</t>
  </si>
  <si>
    <t>67</t>
  </si>
  <si>
    <t>M</t>
  </si>
  <si>
    <t>00572420</t>
  </si>
  <si>
    <t>osivo směs travní parková okrasná</t>
  </si>
  <si>
    <t>kg</t>
  </si>
  <si>
    <t>8</t>
  </si>
  <si>
    <t>2028254124</t>
  </si>
  <si>
    <t>27,1*0,02 'Přepočtené koeficientem množství</t>
  </si>
  <si>
    <t>Zakládání</t>
  </si>
  <si>
    <t>53</t>
  </si>
  <si>
    <t>213141111</t>
  </si>
  <si>
    <t>Zřízení vrstvy z geotextilie filtrační, separační, odvodňovací, ochranné, výztužné nebo protierozní v rovině nebo ve sklonu do 1:5, šířky do 3 m</t>
  </si>
  <si>
    <t>-902860790</t>
  </si>
  <si>
    <t>https://podminky.urs.cz/item/CS_URS_2025_01/213141111</t>
  </si>
  <si>
    <t>"Okapový chodník š. 0,5 + 0,5 m (svislá část)</t>
  </si>
  <si>
    <t>"NV01</t>
  </si>
  <si>
    <t>N112*1*1,1</t>
  </si>
  <si>
    <t>54</t>
  </si>
  <si>
    <t>69311081</t>
  </si>
  <si>
    <t>geotextilie netkaná separační, ochranná, filtrační, drenážní PES 300g/m2</t>
  </si>
  <si>
    <t>-237677295</t>
  </si>
  <si>
    <t>59,62*1,1845 'Přepočtené koeficientem množství</t>
  </si>
  <si>
    <t>Svislé a kompletní konstrukce</t>
  </si>
  <si>
    <t>30</t>
  </si>
  <si>
    <t>319201321</t>
  </si>
  <si>
    <t>Vyrovnání nerovného povrchu vnitřního i vnějšího zdiva bez odsekání vadných cihel, maltou (s dodáním hmot) tl. do 30 mm</t>
  </si>
  <si>
    <t>916030062</t>
  </si>
  <si>
    <t>https://podminky.urs.cz/item/CS_URS_2025_01/319201321</t>
  </si>
  <si>
    <t>"Vyrovnání vnějších parapetů před montáží klempířských prvků</t>
  </si>
  <si>
    <t>"1. etapa (1.01 - 1.11) -NK01 (parapety oken)</t>
  </si>
  <si>
    <t>N102*0,25*1,1</t>
  </si>
  <si>
    <t>N103*0,25*1,1</t>
  </si>
  <si>
    <t>"1. etapa (1.01 - 1.11) -NK03 (římsy)</t>
  </si>
  <si>
    <t>N114*0,3*1,1</t>
  </si>
  <si>
    <t>"1. etapa (1.01 - 1.11) -NK05 (parapety oken 1. PP)</t>
  </si>
  <si>
    <t>N101*0,4*1,1</t>
  </si>
  <si>
    <t>Součet</t>
  </si>
  <si>
    <t>Komunikace pozemní</t>
  </si>
  <si>
    <t>55</t>
  </si>
  <si>
    <t>564750101</t>
  </si>
  <si>
    <t>Podklad nebo kryt z kameniva hrubého drceného vel. 16-32 mm s rozprostřením a zhutněním plochy jednotlivě do 100 m2, po zhutnění tl. 150 mm</t>
  </si>
  <si>
    <t>-388120752</t>
  </si>
  <si>
    <t>https://podminky.urs.cz/item/CS_URS_2025_01/564750101</t>
  </si>
  <si>
    <t>"NV01 - okapový chodník - nosná/roznášecí vrstva</t>
  </si>
  <si>
    <t>N112*0,5*1,1</t>
  </si>
  <si>
    <t>56</t>
  </si>
  <si>
    <t>596811311</t>
  </si>
  <si>
    <t>Kladení velkoformátové dlažby pozemních komunikací a komunikací pro pěší s ložem z kameniva tl. 40 mm, s vyplněním spár, s hutněním, vibrováním a se smetením přebytečného materiálu tl. do 100 mm, velikosti dlaždic do 0,5 m2, pro plochy do 300 m2</t>
  </si>
  <si>
    <t>-1483323748</t>
  </si>
  <si>
    <t>https://podminky.urs.cz/item/CS_URS_2025_01/596811311</t>
  </si>
  <si>
    <t>"NV01 - okapový chodník - pochozí vrstva</t>
  </si>
  <si>
    <t>57</t>
  </si>
  <si>
    <t>59246107</t>
  </si>
  <si>
    <t>dlažba chodníková betonová 500x500mm tl 50mm přírodní</t>
  </si>
  <si>
    <t>-1421641763</t>
  </si>
  <si>
    <t>29,81*1,03 'Přepočtené koeficientem množství</t>
  </si>
  <si>
    <t>6</t>
  </si>
  <si>
    <t>Úpravy povrchů, podlahy a osazování výplní</t>
  </si>
  <si>
    <t>40</t>
  </si>
  <si>
    <t>622131101</t>
  </si>
  <si>
    <t>Podkladní a spojovací vrstva vnějších omítaných ploch cementový postřik nanášený ručně celoplošně stěn</t>
  </si>
  <si>
    <t>823632445</t>
  </si>
  <si>
    <t>https://podminky.urs.cz/item/CS_URS_2025_01/622131101</t>
  </si>
  <si>
    <t>"1. etapa (1.01 - 1.11) - fasáda objektu bez soklu</t>
  </si>
  <si>
    <t>"NS01</t>
  </si>
  <si>
    <t>"NS02</t>
  </si>
  <si>
    <t>42</t>
  </si>
  <si>
    <t>622142001</t>
  </si>
  <si>
    <t>Pletivo vnějších ploch v ploše nebo pruzích, na plném podkladu sklovláknité vtlačené do tmelu stěn</t>
  </si>
  <si>
    <t>-95848775</t>
  </si>
  <si>
    <t>https://podminky.urs.cz/item/CS_URS_2025_01/622142001</t>
  </si>
  <si>
    <t>38</t>
  </si>
  <si>
    <t>622273101</t>
  </si>
  <si>
    <t>Montáž zavěšené odvětrávané fasády na hliníkové nosné konstrukci z fasádních desek na jednosměrné nosné konstrukci opláštění připevněné lepeným skrytým spojem stěn bez tepelné izolace</t>
  </si>
  <si>
    <t>1331234770</t>
  </si>
  <si>
    <t>https://podminky.urs.cz/item/CS_URS_2025_01/622273101</t>
  </si>
  <si>
    <t>"1. etapa (1.01 - 1.11) -NS04 - plocha soklu</t>
  </si>
  <si>
    <t>N107*1,05</t>
  </si>
  <si>
    <t>"1. etapa (1.01 - 1.11) -NS04 - plocha ostění a nadpraží otvorů v soklu</t>
  </si>
  <si>
    <t>N108*1,05</t>
  </si>
  <si>
    <t>39</t>
  </si>
  <si>
    <t>59761293</t>
  </si>
  <si>
    <t>obklad keramický slinutý mrazuvzdorný povrch hladký/matný tl do 10mm přes 0,5 do 2ks/m2</t>
  </si>
  <si>
    <t>-718801905</t>
  </si>
  <si>
    <t>108,82402001668*1,25 'Přepočtené koeficientem množství</t>
  </si>
  <si>
    <t>43</t>
  </si>
  <si>
    <t>622321141</t>
  </si>
  <si>
    <t>Omítka vápenocementová vnějších ploch nanášená ručně dvouvrstvá, tloušťky jádrové omítky do 15 mm a tloušťky štuku do 3 mm štuková stěn</t>
  </si>
  <si>
    <t>-1742214534</t>
  </si>
  <si>
    <t>https://podminky.urs.cz/item/CS_URS_2025_01/622321141</t>
  </si>
  <si>
    <t>41</t>
  </si>
  <si>
    <t>622321191</t>
  </si>
  <si>
    <t>Omítka vápenocementová vnějších ploch nanášená ručně Příplatek k cenám za každých dalších i započatých 5 mm tloušťky omítky přes 15 mm stěn</t>
  </si>
  <si>
    <t>-1374587241</t>
  </si>
  <si>
    <t>https://podminky.urs.cz/item/CS_URS_2025_01/622321191</t>
  </si>
  <si>
    <t>"1. etapa (1.01 - 1.11) - fasádní prvky +15 mm - NS01, NS02</t>
  </si>
  <si>
    <t>44</t>
  </si>
  <si>
    <t>-1706303441</t>
  </si>
  <si>
    <t>"1. etapa (1.01 - 1.11) - fasáda objektu bez soklu +10 mm v rozsahu 50 %</t>
  </si>
  <si>
    <t>N109*0,5</t>
  </si>
  <si>
    <t>N110*0,5</t>
  </si>
  <si>
    <t>24</t>
  </si>
  <si>
    <t>629991011</t>
  </si>
  <si>
    <t>Zakrytí vnějších ploch před znečištěním včetně pozdějšího odkrytí výplní otvorů a svislých ploch fólií přilepenou lepící páskou</t>
  </si>
  <si>
    <t>-1096505950</t>
  </si>
  <si>
    <t>https://podminky.urs.cz/item/CS_URS_2025_01/629991011</t>
  </si>
  <si>
    <t>"1. etapa (1.01 - 1.11)</t>
  </si>
  <si>
    <t>Ostatní konstrukce a práce, bourání</t>
  </si>
  <si>
    <t>58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</si>
  <si>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</si>
  <si>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</si>
  <si>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1491456309</t>
  </si>
  <si>
    <t>https://podminky.urs.cz/item/CS_URS_2025_01/916231213</t>
  </si>
  <si>
    <t>"NV01 - okapový chodník - obrubník</t>
  </si>
  <si>
    <t>N112*1,1</t>
  </si>
  <si>
    <t>59</t>
  </si>
  <si>
    <t>59217062</t>
  </si>
  <si>
    <t>obrubník parkový betonový 1000x50x250mm přírodní</t>
  </si>
  <si>
    <t>-1732257836</t>
  </si>
  <si>
    <t>59,62*1,02 'Přepočtené koeficientem množství</t>
  </si>
  <si>
    <t>941111112</t>
  </si>
  <si>
    <t>Lešení řadové trubkové lehké pracovní s podlahami s provozním zatížením tř. 3 do 200 kg/m2 šířky tř. W06 od 0,6 do 0,9 m výšky přes 10 do 25 m montáž</t>
  </si>
  <si>
    <t>-76372236</t>
  </si>
  <si>
    <t>https://podminky.urs.cz/item/CS_URS_2025_01/941111112</t>
  </si>
  <si>
    <t>941111212</t>
  </si>
  <si>
    <t>Lešení řadové trubkové lehké pracovní s podlahami s provozním zatížením tř. 3 do 200 kg/m2 šířky tř. W06 od 0,6 do 0,9 m výšky přes 10 do 25 m příplatek k ceně za každý den použití</t>
  </si>
  <si>
    <t>63476401</t>
  </si>
  <si>
    <t>https://podminky.urs.cz/item/CS_URS_2025_01/941111212</t>
  </si>
  <si>
    <t xml:space="preserve">"1. etapa (1.01 - 1.11) - realizace 90 dní </t>
  </si>
  <si>
    <t>941111812</t>
  </si>
  <si>
    <t>Lešení řadové trubkové lehké pracovní s podlahami s provozním zatížením tř. 3 do 200 kg/m2 šířky tř. W06 od 0,6 do 0,9 m výšky přes 10 do 25 m demontáž</t>
  </si>
  <si>
    <t>-491705846</t>
  </si>
  <si>
    <t>https://podminky.urs.cz/item/CS_URS_2025_01/941111812</t>
  </si>
  <si>
    <t>944511111</t>
  </si>
  <si>
    <t>Síť ochranná zavěšená na konstrukci lešení z textilie z umělých vláken montáž</t>
  </si>
  <si>
    <t>-1272998983</t>
  </si>
  <si>
    <t>https://podminky.urs.cz/item/CS_URS_2025_01/944511111</t>
  </si>
  <si>
    <t>944511211</t>
  </si>
  <si>
    <t>Síť ochranná zavěšená na konstrukci lešení z textilie z umělých vláken příplatek k ceně za každý den použití</t>
  </si>
  <si>
    <t>1605862512</t>
  </si>
  <si>
    <t>https://podminky.urs.cz/item/CS_URS_2025_01/944511211</t>
  </si>
  <si>
    <t>"1. etapa (1.01 - 1.11) - realizace 90 dní</t>
  </si>
  <si>
    <t>944511811</t>
  </si>
  <si>
    <t>Síť ochranná zavěšená na konstrukci lešení z textilie z umělých vláken demontáž</t>
  </si>
  <si>
    <t>205142012</t>
  </si>
  <si>
    <t>https://podminky.urs.cz/item/CS_URS_2025_01/944511811</t>
  </si>
  <si>
    <t>7</t>
  </si>
  <si>
    <t>945231111</t>
  </si>
  <si>
    <t>Závěsná klec (pohyblivá pracovní plošina - lávka) se zdvihem elektrickým výšky do 50 m délky do 1,20 m</t>
  </si>
  <si>
    <t>den</t>
  </si>
  <si>
    <t>1356062352</t>
  </si>
  <si>
    <t>https://podminky.urs.cz/item/CS_URS_2025_01/945231111</t>
  </si>
  <si>
    <t>"1. etapa (1.01 - 1.11) - doba 60 dnů</t>
  </si>
  <si>
    <t>60</t>
  </si>
  <si>
    <t>14</t>
  </si>
  <si>
    <t>978015391</t>
  </si>
  <si>
    <t>Otlučení vápenných nebo vápenocementových omítek vnějších ploch s vyškrabáním spar a s očištěním zdiva stupně členitosti 1 a 2, v rozsahu přes 80 do 100 %</t>
  </si>
  <si>
    <t>-2067952502</t>
  </si>
  <si>
    <t>https://podminky.urs.cz/item/CS_URS_2025_01/978015391</t>
  </si>
  <si>
    <t>"1. etapa (1.01 - 1.06) -BS01</t>
  </si>
  <si>
    <t>978019391</t>
  </si>
  <si>
    <t>Otlučení vápenných nebo vápenocementových omítek vnějších ploch s vyškrabáním spar a s očištěním zdiva stupně členitosti 3 až 5, v rozsahu přes 80 do 100 %</t>
  </si>
  <si>
    <t>106871573</t>
  </si>
  <si>
    <t>https://podminky.urs.cz/item/CS_URS_2025_01/978019391</t>
  </si>
  <si>
    <t>"1. etapa (1.07 - 1.11) - BS02</t>
  </si>
  <si>
    <t>17</t>
  </si>
  <si>
    <t>978035127</t>
  </si>
  <si>
    <t>Odstranění tenkovrstvých omítek nebo štuku tloušťky přes 2 mm odsekáním, rozsahu přes 50 do 100%</t>
  </si>
  <si>
    <t>-599601294</t>
  </si>
  <si>
    <t>https://podminky.urs.cz/item/CS_URS_2025_01/978035127</t>
  </si>
  <si>
    <t>"1. etapa (1.11) - BS03</t>
  </si>
  <si>
    <t>16</t>
  </si>
  <si>
    <t>985131111</t>
  </si>
  <si>
    <t>Očištění ploch stěn, rubu kleneb a podlah tlakovou vodou</t>
  </si>
  <si>
    <t>-511996042</t>
  </si>
  <si>
    <t>https://podminky.urs.cz/item/CS_URS_2025_01/985131111</t>
  </si>
  <si>
    <t>993111111</t>
  </si>
  <si>
    <t>Dovoz a odvoz lešení včetně naložení a složení řadového, na vzdálenost do 10 km</t>
  </si>
  <si>
    <t>445221178</t>
  </si>
  <si>
    <t>https://podminky.urs.cz/item/CS_URS_2025_01/993111111</t>
  </si>
  <si>
    <t>993111119</t>
  </si>
  <si>
    <t>Dovoz a odvoz lešení včetně naložení a složení řadového, na vzdálenost Příplatek k ceně za každých dalších i započatých 10 km přes 10 km</t>
  </si>
  <si>
    <t>-1552437686</t>
  </si>
  <si>
    <t>https://podminky.urs.cz/item/CS_URS_2025_01/993111119</t>
  </si>
  <si>
    <t>"1. etapa (1.01 - 1.11) - příplatek do 20 km</t>
  </si>
  <si>
    <t>997</t>
  </si>
  <si>
    <t>Doprava suti a vybouraných hmot</t>
  </si>
  <si>
    <t>997013311</t>
  </si>
  <si>
    <t>Shoz na stavební suť montáž a demontáž shozu výšky do 10 m</t>
  </si>
  <si>
    <t>476474700</t>
  </si>
  <si>
    <t>https://podminky.urs.cz/item/CS_URS_2025_01/997013311</t>
  </si>
  <si>
    <t>"Fasády 1.08 - 1.11</t>
  </si>
  <si>
    <t>11</t>
  </si>
  <si>
    <t>997013312</t>
  </si>
  <si>
    <t>Shoz na stavební suť montáž a demontáž shozu výšky přes 10 do 20 m</t>
  </si>
  <si>
    <t>2143008330</t>
  </si>
  <si>
    <t>https://podminky.urs.cz/item/CS_URS_2025_01/997013312</t>
  </si>
  <si>
    <t>"Fasády 1.01-1.07</t>
  </si>
  <si>
    <t>997013321</t>
  </si>
  <si>
    <t>Shoz na stavební suť montáž a demontáž shozu výšky Příplatek za první a každý další den použití shozu výšky do 10 m</t>
  </si>
  <si>
    <t>1735648327</t>
  </si>
  <si>
    <t>https://podminky.urs.cz/item/CS_URS_2025_01/997013321</t>
  </si>
  <si>
    <t>"Fasády 1.08 - 1.11 - 30 dní</t>
  </si>
  <si>
    <t>13</t>
  </si>
  <si>
    <t>997013322</t>
  </si>
  <si>
    <t>Shoz na stavební suť montáž a demontáž shozu výšky Příplatek za první a každý další den použití shozu výšky přes 10 do 20 m</t>
  </si>
  <si>
    <t>-2087143719</t>
  </si>
  <si>
    <t>https://podminky.urs.cz/item/CS_URS_2025_01/997013322</t>
  </si>
  <si>
    <t>"Fasády 1.01-1.07 - 30 dní</t>
  </si>
  <si>
    <t>79</t>
  </si>
  <si>
    <t>997013501</t>
  </si>
  <si>
    <t>Odvoz suti a vybouraných hmot na skládku nebo meziskládku se složením, na vzdálenost do 1 km</t>
  </si>
  <si>
    <t>-155037862</t>
  </si>
  <si>
    <t>https://podminky.urs.cz/item/CS_URS_2025_01/997013501</t>
  </si>
  <si>
    <t>80</t>
  </si>
  <si>
    <t>997013509</t>
  </si>
  <si>
    <t>Odvoz suti a vybouraných hmot na skládku nebo meziskládku se složením, na vzdálenost Příplatek k ceně za každý další započatý 1 km přes 1 km</t>
  </si>
  <si>
    <t>614859338</t>
  </si>
  <si>
    <t>https://podminky.urs.cz/item/CS_URS_2025_01/997013509</t>
  </si>
  <si>
    <t>81</t>
  </si>
  <si>
    <t>997013871</t>
  </si>
  <si>
    <t>Poplatek za uložení stavebního odpadu na recyklační skládce (skládkovné) směsného stavebního a demoličního zatříděného do Katalogu odpadů pod kódem 17 09 04</t>
  </si>
  <si>
    <t>982649597</t>
  </si>
  <si>
    <t>https://podminky.urs.cz/item/CS_URS_2025_01/997013871</t>
  </si>
  <si>
    <t>998</t>
  </si>
  <si>
    <t>Přesun hmot</t>
  </si>
  <si>
    <t>92</t>
  </si>
  <si>
    <t>998011003</t>
  </si>
  <si>
    <t>Přesun hmot pro budovy občanské výstavby, bydlení, výrobu a služby s nosnou svislou konstrukcí zděnou z cihel, tvárnic nebo kamene vodorovná dopravní vzdálenost do 100 m základní pro budovy výšky přes 12 do 24 m</t>
  </si>
  <si>
    <t>1018166520</t>
  </si>
  <si>
    <t>https://podminky.urs.cz/item/CS_URS_2025_01/998011003</t>
  </si>
  <si>
    <t>PSV</t>
  </si>
  <si>
    <t>Práce a dodávky PSV</t>
  </si>
  <si>
    <t>711</t>
  </si>
  <si>
    <t>Izolace proti vodě, vlhkosti a plynům</t>
  </si>
  <si>
    <t>711161215</t>
  </si>
  <si>
    <t>Izolace proti zemní vlhkosti a beztlakové vodě nopovými fóliemi na ploše svislé S vrstva ochranná, odvětrávací a drenážní výška nopu 20,0 mm, tl. fólie do 1,0 mm</t>
  </si>
  <si>
    <t>2009271465</t>
  </si>
  <si>
    <t>https://podminky.urs.cz/item/CS_URS_2025_01/711161215</t>
  </si>
  <si>
    <t>"NV01 - okapový chodník - svislá hydroizolace</t>
  </si>
  <si>
    <t>93</t>
  </si>
  <si>
    <t>998711101</t>
  </si>
  <si>
    <t>Přesun hmot pro izolace proti vodě, vlhkosti a plynům stanovený z hmotnosti přesunovaného materiálu vodorovná dopravní vzdálenost do 50 m základní v objektech výšky do 6 m</t>
  </si>
  <si>
    <t>-1002979119</t>
  </si>
  <si>
    <t>https://podminky.urs.cz/item/CS_URS_2025_01/998711101</t>
  </si>
  <si>
    <t>721</t>
  </si>
  <si>
    <t>Zdravotechnika - vnitřní kanalizace</t>
  </si>
  <si>
    <t>36</t>
  </si>
  <si>
    <t>721242106</t>
  </si>
  <si>
    <t>Lapače střešních splavenin polypropylenové (PP) se svislým odtokem DN 125</t>
  </si>
  <si>
    <t>kus</t>
  </si>
  <si>
    <t>1355320178</t>
  </si>
  <si>
    <t>https://podminky.urs.cz/item/CS_URS_2025_01/721242106</t>
  </si>
  <si>
    <t>"1. etapa (1.01 - 1.11) -NT01 - výměna lapačů</t>
  </si>
  <si>
    <t>20</t>
  </si>
  <si>
    <t>721242804</t>
  </si>
  <si>
    <t>Demontáž lapačů střešních splavenin DN 125</t>
  </si>
  <si>
    <t>-1247832517</t>
  </si>
  <si>
    <t>https://podminky.urs.cz/item/CS_URS_2025_01/721242804</t>
  </si>
  <si>
    <t>"1. etapa (1.01 - 1.11) -BT01</t>
  </si>
  <si>
    <t>94</t>
  </si>
  <si>
    <t>998721101</t>
  </si>
  <si>
    <t>Přesun hmot pro vnitřní kanalizaci stanovený z hmotnosti přesunovaného materiálu vodorovná dopravní vzdálenost do 50 m základní v objektech výšky do 6 m</t>
  </si>
  <si>
    <t>-484907660</t>
  </si>
  <si>
    <t>https://podminky.urs.cz/item/CS_URS_2025_01/998721101</t>
  </si>
  <si>
    <t>764</t>
  </si>
  <si>
    <t>Konstrukce klempířské</t>
  </si>
  <si>
    <t>764001811</t>
  </si>
  <si>
    <t>Demontáž klempířských konstrukcí dilatační lišty do suti</t>
  </si>
  <si>
    <t>124374386</t>
  </si>
  <si>
    <t>https://podminky.urs.cz/item/CS_URS_2025_01/764001811</t>
  </si>
  <si>
    <t>"Dilatační lišta mezi parapetním plechem a výplněmi otvorů - rozsah 80 % - 1. etapa (1.01 - 1.11) -BK01</t>
  </si>
  <si>
    <t>B106*0,8</t>
  </si>
  <si>
    <t>98</t>
  </si>
  <si>
    <t>764001901</t>
  </si>
  <si>
    <t>Napojení na stávající klempířské konstrukce délky spoje do 0,5 m</t>
  </si>
  <si>
    <t>-993327773</t>
  </si>
  <si>
    <t>https://podminky.urs.cz/item/CS_URS_2025_01/764001901</t>
  </si>
  <si>
    <t>"1. etapa (1.01 - 1.11) -NK02 - úprava stávajících žlabů v místě původního napojení</t>
  </si>
  <si>
    <t>99</t>
  </si>
  <si>
    <t>13814183</t>
  </si>
  <si>
    <t>plech hladký Pz jakost EN 10143 tl 0,55mm tabule</t>
  </si>
  <si>
    <t>32</t>
  </si>
  <si>
    <t>-1117208663</t>
  </si>
  <si>
    <t>22</t>
  </si>
  <si>
    <t>764002851</t>
  </si>
  <si>
    <t>Demontáž klempířských konstrukcí oplechování parapetů do suti</t>
  </si>
  <si>
    <t>-821679938</t>
  </si>
  <si>
    <t>https://podminky.urs.cz/item/CS_URS_2025_01/764002851</t>
  </si>
  <si>
    <t>"1. etapa (1.01 - 1.11) -BK01</t>
  </si>
  <si>
    <t>23</t>
  </si>
  <si>
    <t>764002861</t>
  </si>
  <si>
    <t>Demontáž klempířských konstrukcí oplechování říms do suti</t>
  </si>
  <si>
    <t>-1174580725</t>
  </si>
  <si>
    <t>https://podminky.urs.cz/item/CS_URS_2025_01/764002861</t>
  </si>
  <si>
    <t>"1. etapa (1.01 - 1.11) -BK03</t>
  </si>
  <si>
    <t>18</t>
  </si>
  <si>
    <t>764004861</t>
  </si>
  <si>
    <t>Demontáž klempířských konstrukcí svodu do suti</t>
  </si>
  <si>
    <t>759322839</t>
  </si>
  <si>
    <t>https://podminky.urs.cz/item/CS_URS_2025_01/764004861</t>
  </si>
  <si>
    <t>"1. etapa (1.01 - 1.11) -BK02</t>
  </si>
  <si>
    <t>19</t>
  </si>
  <si>
    <t>764004871</t>
  </si>
  <si>
    <t>Demontáž klempířských konstrukcí objímek svodu včetně upevnovacích prostředků ( trnů, hmoždinek apod.) do suti</t>
  </si>
  <si>
    <t>-561896736</t>
  </si>
  <si>
    <t>https://podminky.urs.cz/item/CS_URS_2025_01/764004871</t>
  </si>
  <si>
    <t>100</t>
  </si>
  <si>
    <t>31</t>
  </si>
  <si>
    <t>764216644</t>
  </si>
  <si>
    <t>Oplechování parapetů z pozinkovaného plechu s povrchovou úpravou rovných celoplošně lepené, bez rohů rš 330 mm</t>
  </si>
  <si>
    <t>1570639940</t>
  </si>
  <si>
    <t>https://podminky.urs.cz/item/CS_URS_2025_01/764216644</t>
  </si>
  <si>
    <t>"1. etapa (1.01 - 1.11) -NK01 - rovné plechy</t>
  </si>
  <si>
    <t>N102*1,05</t>
  </si>
  <si>
    <t>34</t>
  </si>
  <si>
    <t>764216646</t>
  </si>
  <si>
    <t>Oplechování parapetů z pozinkovaného plechu s povrchovou úpravou rovných celoplošně lepené, bez rohů rš 500 mm</t>
  </si>
  <si>
    <t>152654500</t>
  </si>
  <si>
    <t>https://podminky.urs.cz/item/CS_URS_2025_01/764216646</t>
  </si>
  <si>
    <t>"1. etapa (1.01 - 1.11) -NK05 - rovné plechy oken v soklu</t>
  </si>
  <si>
    <t>N101*1,05</t>
  </si>
  <si>
    <t>764216665</t>
  </si>
  <si>
    <t>Oplechování parapetů z pozinkovaného plechu s povrchovou úpravou rovných celoplošně lepené, bez rohů Příplatek k cenám za zvýšenou pracnost při provedení rohu nebo koutu do rš 400 mm</t>
  </si>
  <si>
    <t>-2050439602</t>
  </si>
  <si>
    <t>https://podminky.urs.cz/item/CS_URS_2025_01/764216665</t>
  </si>
  <si>
    <t xml:space="preserve">"1. etapa (1.09 - 1.11) -BK01 - zvýšená pracnost segmentových parapetů </t>
  </si>
  <si>
    <t>"1.09</t>
  </si>
  <si>
    <t>2*4</t>
  </si>
  <si>
    <t>"1.10</t>
  </si>
  <si>
    <t>4*4</t>
  </si>
  <si>
    <t>"1.11</t>
  </si>
  <si>
    <t>3*4</t>
  </si>
  <si>
    <t>33</t>
  </si>
  <si>
    <t>764217644</t>
  </si>
  <si>
    <t>Oplechování parapetů z pozinkovaného plechu s povrchovou úpravou oblých nebo ze segmentů, včetně rohů celoplošně lepené rš 330 mm</t>
  </si>
  <si>
    <t>1242646423</t>
  </si>
  <si>
    <t>https://podminky.urs.cz/item/CS_URS_2025_01/764217644</t>
  </si>
  <si>
    <t>"1. etapa (1.09 - 1.11) -BK01 - segmentové plechy</t>
  </si>
  <si>
    <t>N103*1,05</t>
  </si>
  <si>
    <t>37</t>
  </si>
  <si>
    <t>764218604</t>
  </si>
  <si>
    <t>Oplechování říms a ozdobných prvků z pozinkovaného plechu s povrchovou úpravou rovných, bez rohů mechanicky kotvené rš 330 mm</t>
  </si>
  <si>
    <t>-393508493</t>
  </si>
  <si>
    <t>https://podminky.urs.cz/item/CS_URS_2025_01/764218604</t>
  </si>
  <si>
    <t>"1. etapa (1.01 - 1.06) -NK03 - oplechování stávajících říms</t>
  </si>
  <si>
    <t>N114*1,1</t>
  </si>
  <si>
    <t>"1. etapa (1.01 - 1.06) -NK04 - oplechování omítané části soklu</t>
  </si>
  <si>
    <t>N105*1,1</t>
  </si>
  <si>
    <t>"1. etapa (1.01 - 1.11) -NK06 - oplechování odvětraného soklu</t>
  </si>
  <si>
    <t>N106*1,1</t>
  </si>
  <si>
    <t>97</t>
  </si>
  <si>
    <t>764511643</t>
  </si>
  <si>
    <t>Žlab podokapní z pozinkovaného plechu s povrchovou úpravou kotlík oválný (trychtýřový), rš žlabu/průměr svodu 330/120 mm</t>
  </si>
  <si>
    <t>169035161</t>
  </si>
  <si>
    <t>https://podminky.urs.cz/item/CS_URS_2025_01/764511643</t>
  </si>
  <si>
    <t>"1. etapa (1.01 - 1.11) -NK02 - nové svody</t>
  </si>
  <si>
    <t>35</t>
  </si>
  <si>
    <t>764518623</t>
  </si>
  <si>
    <t>Svod z pozinkovaného plechu s upraveným povrchem včetně objímek, kolen a odskoků kruhový, průměru 120 mm</t>
  </si>
  <si>
    <t>151049701</t>
  </si>
  <si>
    <t>https://podminky.urs.cz/item/CS_URS_2025_01/764518623</t>
  </si>
  <si>
    <t>"1. etapa (1.01 - 1.11) -NK02 - výměna stávajících svodů a nové svody</t>
  </si>
  <si>
    <t>N104*1,05</t>
  </si>
  <si>
    <t>95</t>
  </si>
  <si>
    <t>998764103</t>
  </si>
  <si>
    <t>Přesun hmot pro konstrukce klempířské stanovený z hmotnosti přesunovaného materiálu vodorovná dopravní vzdálenost do 50 m základní v objektech výšky přes 12 do 24 m</t>
  </si>
  <si>
    <t>-1789038084</t>
  </si>
  <si>
    <t>https://podminky.urs.cz/item/CS_URS_2025_01/998764103</t>
  </si>
  <si>
    <t>767</t>
  </si>
  <si>
    <t>Konstrukce zámečnické</t>
  </si>
  <si>
    <t>68</t>
  </si>
  <si>
    <t>767662110</t>
  </si>
  <si>
    <t>Montáž mříží pevných, připevněných šroubováním</t>
  </si>
  <si>
    <t>1369928297</t>
  </si>
  <si>
    <t>https://podminky.urs.cz/item/CS_URS_2025_01/767662110</t>
  </si>
  <si>
    <t>"NZ01 - úprava velikosti na nový rozměr otvoru a repase okenních mříží</t>
  </si>
  <si>
    <t>69</t>
  </si>
  <si>
    <t>54912001</t>
  </si>
  <si>
    <t>mříž pro stavební otvory pevná</t>
  </si>
  <si>
    <t>-1171440774</t>
  </si>
  <si>
    <t>77</t>
  </si>
  <si>
    <t>767893126</t>
  </si>
  <si>
    <t>Montáž stříšek nad venkovními vstupy z kovových profilů kotvených k nosné konstrukci pomocí konzol, výplň ze skla rovná, šířky přes 1,50 do 2,00 m</t>
  </si>
  <si>
    <t>95662398</t>
  </si>
  <si>
    <t>https://podminky.urs.cz/item/CS_URS_2025_01/767893126</t>
  </si>
  <si>
    <t>"NZ02 - stříška nad vstupem</t>
  </si>
  <si>
    <t>78</t>
  </si>
  <si>
    <t>63437001</t>
  </si>
  <si>
    <t>stříška vchodová rovná, kotvená pomocí konzol, nerezový rám, výplň vrstvené bezpečnostní sklo 1600x900mm</t>
  </si>
  <si>
    <t>-1153795676</t>
  </si>
  <si>
    <t>27</t>
  </si>
  <si>
    <t>767996801</t>
  </si>
  <si>
    <t>Demontáž ostatních zámečnických konstrukcí rozebráním o hmotnosti jednotlivých dílů do 50 kg</t>
  </si>
  <si>
    <t>935488354</t>
  </si>
  <si>
    <t>https://podminky.urs.cz/item/CS_URS_2025_01/767996801</t>
  </si>
  <si>
    <t>"1. etapa (1.01 - 1.11) -BZ01 (hmotnost 19,2 kg/m2)</t>
  </si>
  <si>
    <t>B109*19,2</t>
  </si>
  <si>
    <t>28</t>
  </si>
  <si>
    <t>767996802</t>
  </si>
  <si>
    <t>Demontáž ostatních zámečnických konstrukcí rozebráním o hmotnosti jednotlivých dílů přes 50 do 100 kg</t>
  </si>
  <si>
    <t>1570873763</t>
  </si>
  <si>
    <t>https://podminky.urs.cz/item/CS_URS_2025_01/767996802</t>
  </si>
  <si>
    <t>"1. etapa (1.01 - 1.11) -BZ02 (hmotnost 4,4/bm)</t>
  </si>
  <si>
    <t>2*(1,2+0,05+1,1+1,6+1,2+0,15)*4,4</t>
  </si>
  <si>
    <t>(1,8+1,8+0,5+0,5)*4,4</t>
  </si>
  <si>
    <t>29</t>
  </si>
  <si>
    <t>767996804</t>
  </si>
  <si>
    <t>Demontáž ostatních zámečnických konstrukcí rozebráním o hmotnosti jednotlivých dílů přes 250 do 500 kg</t>
  </si>
  <si>
    <t>-1316056274</t>
  </si>
  <si>
    <t>https://podminky.urs.cz/item/CS_URS_2025_01/767996804</t>
  </si>
  <si>
    <t>"1. etapa (1.01 - 1.11) -BZ03 (mříže hmotnost 30 kg/m2, vč. plechu 40 kg/m2)</t>
  </si>
  <si>
    <t>13,4*30</t>
  </si>
  <si>
    <t>14,1*30</t>
  </si>
  <si>
    <t>1,5*5,55*30</t>
  </si>
  <si>
    <t>(7,2-1,5)*5,55*40</t>
  </si>
  <si>
    <t>96</t>
  </si>
  <si>
    <t>998767101</t>
  </si>
  <si>
    <t>Přesun hmot pro zámečnické konstrukce stanovený z hmotnosti přesunovaného materiálu vodorovná dopravní vzdálenost do 50 m základní v objektech výšky do 6 m</t>
  </si>
  <si>
    <t>1083782752</t>
  </si>
  <si>
    <t>https://podminky.urs.cz/item/CS_URS_2025_01/998767101</t>
  </si>
  <si>
    <t>773</t>
  </si>
  <si>
    <t>Podlahy z litého teraca</t>
  </si>
  <si>
    <t>773213901</t>
  </si>
  <si>
    <t>Oprava obkladu schodiště z litého teraca poškozených hran stupnic nebo podstupnic přírodního</t>
  </si>
  <si>
    <t>1015945338</t>
  </si>
  <si>
    <t>https://podminky.urs.cz/item/CS_URS_2025_01/773213901</t>
  </si>
  <si>
    <t>"NS03 - oprava pilířů z teraca</t>
  </si>
  <si>
    <t>101</t>
  </si>
  <si>
    <t>773993901</t>
  </si>
  <si>
    <t>Údržba podlah z litého teraca broušení stávající podlahy</t>
  </si>
  <si>
    <t>1739495222</t>
  </si>
  <si>
    <t>https://podminky.urs.cz/item/CS_URS_2025_01/773993901</t>
  </si>
  <si>
    <t>B103*1,05</t>
  </si>
  <si>
    <t>102</t>
  </si>
  <si>
    <t>773993907</t>
  </si>
  <si>
    <t>Údržba podlah z litého teraca impregnace</t>
  </si>
  <si>
    <t>-1777874002</t>
  </si>
  <si>
    <t>https://podminky.urs.cz/item/CS_URS_2025_01/773993907</t>
  </si>
  <si>
    <t>104</t>
  </si>
  <si>
    <t>998773101</t>
  </si>
  <si>
    <t>Přesun hmot pro podlahy teracové lité stanovený z hmotnosti přesunovaného materiálu vodorovná dopravní vzdálenost do 50 m základní v objektech výšky do 6 m</t>
  </si>
  <si>
    <t>514799946</t>
  </si>
  <si>
    <t>https://podminky.urs.cz/item/CS_URS_2025_01/998773101</t>
  </si>
  <si>
    <t>783</t>
  </si>
  <si>
    <t>Dokončovací práce - nátěry</t>
  </si>
  <si>
    <t>71</t>
  </si>
  <si>
    <t>783304100</t>
  </si>
  <si>
    <t>Provedení nátěru zámečnických konstrukcí základního nebo základního antikorozního jednonásobného</t>
  </si>
  <si>
    <t>-1433406038</t>
  </si>
  <si>
    <t>https://podminky.urs.cz/item/CS_URS_2025_01/783304100</t>
  </si>
  <si>
    <t>"NZ01 - repase okenních mříží</t>
  </si>
  <si>
    <t>"Oprava nátěru plynovodní trubky</t>
  </si>
  <si>
    <t>72</t>
  </si>
  <si>
    <t>24629000</t>
  </si>
  <si>
    <t>hmota nátěrová syntetická základní na kovy</t>
  </si>
  <si>
    <t>-261074077</t>
  </si>
  <si>
    <t>17,417*0,1 'Přepočtené koeficientem množství</t>
  </si>
  <si>
    <t>73</t>
  </si>
  <si>
    <t>783305100</t>
  </si>
  <si>
    <t>Provedení nátěru zámečnických konstrukcí mezinátěru jednonásobného</t>
  </si>
  <si>
    <t>993021143</t>
  </si>
  <si>
    <t>https://podminky.urs.cz/item/CS_URS_2025_01/783305100</t>
  </si>
  <si>
    <t>74</t>
  </si>
  <si>
    <t>24622000</t>
  </si>
  <si>
    <t>hmota nátěrová syntetická vrchní (email) odstín černý</t>
  </si>
  <si>
    <t>488887915</t>
  </si>
  <si>
    <t>17,417*0,15 'Přepočtené koeficientem množství</t>
  </si>
  <si>
    <t>103</t>
  </si>
  <si>
    <t>783306801</t>
  </si>
  <si>
    <t>Odstranění nátěrů ze zámečnických konstrukcí obroušením</t>
  </si>
  <si>
    <t>-681341559</t>
  </si>
  <si>
    <t>https://podminky.urs.cz/item/CS_URS_2025_01/783306801</t>
  </si>
  <si>
    <t>70</t>
  </si>
  <si>
    <t>783306805</t>
  </si>
  <si>
    <t>Odstranění nátěrů ze zámečnických konstrukcí opálením s obroušením</t>
  </si>
  <si>
    <t>1581401834</t>
  </si>
  <si>
    <t>https://podminky.urs.cz/item/CS_URS_2025_01/783306805</t>
  </si>
  <si>
    <t>75</t>
  </si>
  <si>
    <t>783307100</t>
  </si>
  <si>
    <t>Provedení nátěru zámečnických konstrukcí krycího jednonásobného</t>
  </si>
  <si>
    <t>-605528894</t>
  </si>
  <si>
    <t>https://podminky.urs.cz/item/CS_URS_2025_01/783307100</t>
  </si>
  <si>
    <t>76</t>
  </si>
  <si>
    <t>836304893</t>
  </si>
  <si>
    <t>17,417*0,015 'Přepočtené koeficientem množství</t>
  </si>
  <si>
    <t>45</t>
  </si>
  <si>
    <t>783803130</t>
  </si>
  <si>
    <t>Provedení penetračního nátěru omítek hladkých omítek hladkých, zrnitých tenkovrstvých nebo štukových stupně členitosti 1 a 2</t>
  </si>
  <si>
    <t>-595201065</t>
  </si>
  <si>
    <t>https://podminky.urs.cz/item/CS_URS_2025_01/783803130</t>
  </si>
  <si>
    <t>"1. etapa (1.01 - 1.06) - NS01 (0,1 l/m2)</t>
  </si>
  <si>
    <t>46</t>
  </si>
  <si>
    <t>24592009</t>
  </si>
  <si>
    <t>hmota nátěrová sol-silikátová penetrační bílá na fasádní povrchy</t>
  </si>
  <si>
    <t>litr</t>
  </si>
  <si>
    <t>-1178207945</t>
  </si>
  <si>
    <t>1020,3*0,1 'Přepočtené koeficientem množství</t>
  </si>
  <si>
    <t>47</t>
  </si>
  <si>
    <t>783803160</t>
  </si>
  <si>
    <t>Provedení penetračního nátěru omítek hladkých omítek hladkých, zrnitých tenkovrstvých nebo štukových stupně členitosti 3</t>
  </si>
  <si>
    <t>-429364648</t>
  </si>
  <si>
    <t>https://podminky.urs.cz/item/CS_URS_2025_01/783803160</t>
  </si>
  <si>
    <t>"1. etapa (1.07 - 1.11) - NS02 (0,115 l/m2)</t>
  </si>
  <si>
    <t>48</t>
  </si>
  <si>
    <t>937235612</t>
  </si>
  <si>
    <t>511,6*0,115 'Přepočtené koeficientem množství</t>
  </si>
  <si>
    <t>49</t>
  </si>
  <si>
    <t>783807420</t>
  </si>
  <si>
    <t>Provedení krycího nátěru omítek dvojnásobného hladkých omítek hladkých, zrnitých tenkovrstvých nebo štukových stupně členitosti 1 a 2</t>
  </si>
  <si>
    <t>-587686333</t>
  </si>
  <si>
    <t>https://podminky.urs.cz/item/CS_URS_2025_01/783807420</t>
  </si>
  <si>
    <t>"1. etapa (1.01 - 1.06) - NS01 (0,4 l/m2)</t>
  </si>
  <si>
    <t>50</t>
  </si>
  <si>
    <t>58124025</t>
  </si>
  <si>
    <t>hmota nátěrová sol-silikátová lazurovací barevná na omítnuté podklady</t>
  </si>
  <si>
    <t>2071760486</t>
  </si>
  <si>
    <t>1020,3*0,4 'Přepočtené koeficientem množství</t>
  </si>
  <si>
    <t>51</t>
  </si>
  <si>
    <t>783807440</t>
  </si>
  <si>
    <t>Provedení krycího nátěru omítek dvojnásobného hladkých omítek hladkých, zrnitých tenkovrstvých nebo štukových stupně členitosti 3</t>
  </si>
  <si>
    <t>-1271185521</t>
  </si>
  <si>
    <t>https://podminky.urs.cz/item/CS_URS_2025_01/783807440</t>
  </si>
  <si>
    <t>"1. etapa (1.07 - 1.11) - NS02 (0,52 l/m2)</t>
  </si>
  <si>
    <t>52</t>
  </si>
  <si>
    <t>1145558698</t>
  </si>
  <si>
    <t>511,6*0,52 'Přepočtené koeficientem množství</t>
  </si>
  <si>
    <t>HZS</t>
  </si>
  <si>
    <t>Hodinové zúčtovací sazby</t>
  </si>
  <si>
    <t>89</t>
  </si>
  <si>
    <t>HZS1291</t>
  </si>
  <si>
    <t>Hodinové zúčtovací sazby profesí HSV zemní a pomocné práce pomocný stavební dělník</t>
  </si>
  <si>
    <t>hod</t>
  </si>
  <si>
    <t>512</t>
  </si>
  <si>
    <t>696631499</t>
  </si>
  <si>
    <t>https://podminky.urs.cz/item/CS_URS_2025_01/HZS1291</t>
  </si>
  <si>
    <t>"Úklid celkový po stavebních úpravách</t>
  </si>
  <si>
    <t>2*2*8</t>
  </si>
  <si>
    <t>VRN</t>
  </si>
  <si>
    <t>Vedlejší rozpočtové náklady</t>
  </si>
  <si>
    <t>VRN1</t>
  </si>
  <si>
    <t>Průzkumné, zeměměřičské a projektové práce</t>
  </si>
  <si>
    <t>82</t>
  </si>
  <si>
    <t>012164000</t>
  </si>
  <si>
    <t>Vytyčení a zaměření inženýrských sítí</t>
  </si>
  <si>
    <t>1024</t>
  </si>
  <si>
    <t>-20954741</t>
  </si>
  <si>
    <t>https://podminky.urs.cz/item/CS_URS_2025_01/012164000</t>
  </si>
  <si>
    <t>83</t>
  </si>
  <si>
    <t>013254000</t>
  </si>
  <si>
    <t>Dokumentace skutečného provedení stavby</t>
  </si>
  <si>
    <t>soubor</t>
  </si>
  <si>
    <t>1971203598</t>
  </si>
  <si>
    <t>https://podminky.urs.cz/item/CS_URS_2025_01/013254000</t>
  </si>
  <si>
    <t>VRN3</t>
  </si>
  <si>
    <t>Zařízení staveniště</t>
  </si>
  <si>
    <t>84</t>
  </si>
  <si>
    <t>032002000</t>
  </si>
  <si>
    <t>Vybavení staveniště</t>
  </si>
  <si>
    <t>-1878744739</t>
  </si>
  <si>
    <t>https://podminky.urs.cz/item/CS_URS_2025_01/032002000</t>
  </si>
  <si>
    <t>"ZS po dobu výstavby</t>
  </si>
  <si>
    <t>86</t>
  </si>
  <si>
    <t>039002000</t>
  </si>
  <si>
    <t>Zrušení zařízení staveniště</t>
  </si>
  <si>
    <t>1556138794</t>
  </si>
  <si>
    <t>https://podminky.urs.cz/item/CS_URS_2025_01/039002000</t>
  </si>
  <si>
    <t>VRN4</t>
  </si>
  <si>
    <t>Inženýrská činnost</t>
  </si>
  <si>
    <t>91</t>
  </si>
  <si>
    <t>049103000</t>
  </si>
  <si>
    <t>Náklady vzniklé v souvislosti s realizací stavby</t>
  </si>
  <si>
    <t>CS ÚRS 2022 02</t>
  </si>
  <si>
    <t>587706577</t>
  </si>
  <si>
    <t>https://podminky.urs.cz/item/CS_URS_2022_02/049103000</t>
  </si>
  <si>
    <t>"Foto/video dokumentace z průběhu provádění prací (počet hod. * počet dnů *počet týdnů ) vč. předání objednateli</t>
  </si>
  <si>
    <t>0,5*5*12</t>
  </si>
  <si>
    <t>90</t>
  </si>
  <si>
    <t>049303000</t>
  </si>
  <si>
    <t>Náklady vzniklé v souvislosti s předáním stavby</t>
  </si>
  <si>
    <t>891071709</t>
  </si>
  <si>
    <t>https://podminky.urs.cz/item/CS_URS_2022_02/049303000</t>
  </si>
  <si>
    <t>"Práce technika - pasportizace objektu před zahájením stavby - foto/video dokumentace stavu budovy (počet hod.) vč. předání objednateli</t>
  </si>
  <si>
    <t>P401</t>
  </si>
  <si>
    <t>Plocha lešení fasády - 4. et., v do 10 m</t>
  </si>
  <si>
    <t>463</t>
  </si>
  <si>
    <t>P402</t>
  </si>
  <si>
    <t>Plocha lešení fasády - 4. et., v do 25 m</t>
  </si>
  <si>
    <t>1553</t>
  </si>
  <si>
    <t>P403</t>
  </si>
  <si>
    <t>Shoz kratší - 4. et.</t>
  </si>
  <si>
    <t>P404</t>
  </si>
  <si>
    <t>Shoz delší - 4. et.</t>
  </si>
  <si>
    <t>B401</t>
  </si>
  <si>
    <t>Plocha fasády - 4. et. (4.01 - 4.06)</t>
  </si>
  <si>
    <t>1820,8</t>
  </si>
  <si>
    <t>B402</t>
  </si>
  <si>
    <t>Plocha fasády - 4. et. (mozaiková omítka na teracu 4.01, 4.02)</t>
  </si>
  <si>
    <t>20,1</t>
  </si>
  <si>
    <t>B403</t>
  </si>
  <si>
    <t>Parapetní plechy - 4. et.</t>
  </si>
  <si>
    <t>176</t>
  </si>
  <si>
    <t>SO 01 - E4 - Oprava fasády - 4. etapa</t>
  </si>
  <si>
    <t>B404</t>
  </si>
  <si>
    <t xml:space="preserve">Oplechování říms - 4. et. </t>
  </si>
  <si>
    <t>126,1</t>
  </si>
  <si>
    <t>B405</t>
  </si>
  <si>
    <t>Okapní svody - 4. et.</t>
  </si>
  <si>
    <t>141,4</t>
  </si>
  <si>
    <t>B406</t>
  </si>
  <si>
    <t>Lapače splavenin - 4. et.</t>
  </si>
  <si>
    <t>P405</t>
  </si>
  <si>
    <t>Plocha výplní otvorů - 4. et.</t>
  </si>
  <si>
    <t>478</t>
  </si>
  <si>
    <t>B408</t>
  </si>
  <si>
    <t>Okapový chodník - 4. et.</t>
  </si>
  <si>
    <t>7,5</t>
  </si>
  <si>
    <t>N402</t>
  </si>
  <si>
    <t>149,9</t>
  </si>
  <si>
    <t>N413</t>
  </si>
  <si>
    <t>Plocha levého balkónu ve 2. NP</t>
  </si>
  <si>
    <t>24,1</t>
  </si>
  <si>
    <t>N414</t>
  </si>
  <si>
    <t>Plocha pravého balkónu ve 2. NP</t>
  </si>
  <si>
    <t>23,2</t>
  </si>
  <si>
    <t>B407</t>
  </si>
  <si>
    <t xml:space="preserve">Okenní mříže - 4. et. </t>
  </si>
  <si>
    <t>17,3</t>
  </si>
  <si>
    <t>N401</t>
  </si>
  <si>
    <t>N403</t>
  </si>
  <si>
    <t>N404</t>
  </si>
  <si>
    <t>Oplechování říms - 4. et. - oprava stávajících</t>
  </si>
  <si>
    <t>124,9</t>
  </si>
  <si>
    <t>N405</t>
  </si>
  <si>
    <t>Oplechování říms - 4. et. - návrh</t>
  </si>
  <si>
    <t>6,2</t>
  </si>
  <si>
    <t>N406</t>
  </si>
  <si>
    <t>99,2</t>
  </si>
  <si>
    <t>N407</t>
  </si>
  <si>
    <t>Okapní svody - 4. et. - návrh</t>
  </si>
  <si>
    <t>141,8</t>
  </si>
  <si>
    <t>N408</t>
  </si>
  <si>
    <t>Plocha soklu - 4. et. - návrh</t>
  </si>
  <si>
    <t>123,2</t>
  </si>
  <si>
    <t>N409</t>
  </si>
  <si>
    <t>28,2</t>
  </si>
  <si>
    <t>N410</t>
  </si>
  <si>
    <t>Plocha fasády - 4. et. (4.01 - 4.06) - návrh</t>
  </si>
  <si>
    <t>1654,1</t>
  </si>
  <si>
    <t>N415</t>
  </si>
  <si>
    <t>Plocha kleneb obou vstupů</t>
  </si>
  <si>
    <t>N411</t>
  </si>
  <si>
    <t>Plocha fasádních prvků - 4. et. (4.01 - 4.06) - návrh</t>
  </si>
  <si>
    <t>391,3</t>
  </si>
  <si>
    <t>N412</t>
  </si>
  <si>
    <t xml:space="preserve">    712 - Povlakové krytiny</t>
  </si>
  <si>
    <t xml:space="preserve">    771 - Podlahy z dlaždic</t>
  </si>
  <si>
    <t>78162128</t>
  </si>
  <si>
    <t>"Stávající okapový chodník - 4. etapa - BV01</t>
  </si>
  <si>
    <t>B408*0,5</t>
  </si>
  <si>
    <t>-704223556</t>
  </si>
  <si>
    <t>"Stávající okapový chodník - 4. etapa - BV01 - koef. 10 %</t>
  </si>
  <si>
    <t>B408*0,5*1,1</t>
  </si>
  <si>
    <t>-776607893</t>
  </si>
  <si>
    <t>N412*0,5</t>
  </si>
  <si>
    <t>-1788548309</t>
  </si>
  <si>
    <t>N412*0,2*0,1</t>
  </si>
  <si>
    <t>-687635623</t>
  </si>
  <si>
    <t>-1622875351</t>
  </si>
  <si>
    <t>-1859533958</t>
  </si>
  <si>
    <t>950228275</t>
  </si>
  <si>
    <t>N412*0,2*0,1*1,7</t>
  </si>
  <si>
    <t>-426119366</t>
  </si>
  <si>
    <t>270957483</t>
  </si>
  <si>
    <t>1252062004</t>
  </si>
  <si>
    <t>3,75*0,02 'Přepočtené koeficientem množství</t>
  </si>
  <si>
    <t>1545242364</t>
  </si>
  <si>
    <t>N412*1*1,1</t>
  </si>
  <si>
    <t>1011162909</t>
  </si>
  <si>
    <t>8,25*1,1845 'Přepočtené koeficientem množství</t>
  </si>
  <si>
    <t>-1521854289</t>
  </si>
  <si>
    <t>"4. etapa (4.01 - 4.06) -NK01 (parapety oken)</t>
  </si>
  <si>
    <t>N402*0,25*1,1</t>
  </si>
  <si>
    <t>N403*0,25*1,1</t>
  </si>
  <si>
    <t>"4. etapa (4.01 - 4.06) -NK03 (římsy)</t>
  </si>
  <si>
    <t>N404*0,3*1,1</t>
  </si>
  <si>
    <t>N405*0,3*1,1</t>
  </si>
  <si>
    <t>"4. etapa (4.01 - 4.06) -NK05 (parapety oken 1. PP)</t>
  </si>
  <si>
    <t>N401*0,4*1,1</t>
  </si>
  <si>
    <t>-1812618434</t>
  </si>
  <si>
    <t>N412*0,5*1,1</t>
  </si>
  <si>
    <t>-40681477</t>
  </si>
  <si>
    <t>1933926371</t>
  </si>
  <si>
    <t>4,125*1,03 'Přepočtené koeficientem množství</t>
  </si>
  <si>
    <t>125</t>
  </si>
  <si>
    <t>621321131</t>
  </si>
  <si>
    <t>Vápenocementový štuk vnějších ploch tloušťky do 3 mm podhledů</t>
  </si>
  <si>
    <t>-1537037884</t>
  </si>
  <si>
    <t>https://podminky.urs.cz/item/CS_URS_2025_01/621321131</t>
  </si>
  <si>
    <t>"Klenby vstupů</t>
  </si>
  <si>
    <t>325876458</t>
  </si>
  <si>
    <t>"4. etapa (4.01 - 4.06) - fasáda objektu bez soklu</t>
  </si>
  <si>
    <t>-572914511</t>
  </si>
  <si>
    <t>258461259</t>
  </si>
  <si>
    <t>"4. etapa (4.01 - 4.06) -NS04 - plocha soklu</t>
  </si>
  <si>
    <t>N408*1,05</t>
  </si>
  <si>
    <t>"4. etapa (4.01 - 4.06) -NS04 - plocha ostění a nadpraží otvorů v soklu</t>
  </si>
  <si>
    <t>N409*1,05</t>
  </si>
  <si>
    <t>1555327253</t>
  </si>
  <si>
    <t>88,3903252710588*1,25 'Přepočtené koeficientem množství</t>
  </si>
  <si>
    <t>-1979169885</t>
  </si>
  <si>
    <t>833614846</t>
  </si>
  <si>
    <t>"4. etapa (4.01 - 4.06) - fasádní prvky +15 mm - NS02</t>
  </si>
  <si>
    <t>661096685</t>
  </si>
  <si>
    <t>"4. etapa (4.01 - 4.06) - fasáda objektu bez soklu +10 mm v rozsahu 50 %</t>
  </si>
  <si>
    <t>N410*0,5</t>
  </si>
  <si>
    <t>-1318139268</t>
  </si>
  <si>
    <t>"4. etapa (4.01 - 4.06)</t>
  </si>
  <si>
    <t>111</t>
  </si>
  <si>
    <t>631311115</t>
  </si>
  <si>
    <t>Mazanina z betonu prostého bez zvýšených nároků na prostředí tl. přes 50 do 80 mm tř. C 20/25</t>
  </si>
  <si>
    <t>873851902</t>
  </si>
  <si>
    <t>https://podminky.urs.cz/item/CS_URS_2025_01/631311115</t>
  </si>
  <si>
    <t>"Balkón vpravo - NV03</t>
  </si>
  <si>
    <t>N414*0,07</t>
  </si>
  <si>
    <t>636311113</t>
  </si>
  <si>
    <t>Kladení dlažby z betonových dlaždic na sucho na terče rozměr dlažby 400x400 mm, výška terče přes 70 do 100 mm</t>
  </si>
  <si>
    <t>1244197544</t>
  </si>
  <si>
    <t>https://podminky.urs.cz/item/CS_URS_2025_01/636311113</t>
  </si>
  <si>
    <t>"Skladba NV02 - nášlapná vrstva - balkón vlevo</t>
  </si>
  <si>
    <t>N413*1,1</t>
  </si>
  <si>
    <t>"Skladba NV03 - nášlapná vrstva - balkón vpravo</t>
  </si>
  <si>
    <t>N414*1,1</t>
  </si>
  <si>
    <t>59245716</t>
  </si>
  <si>
    <t>dlažba plošná terasová betonová 400x400mm tl 40mm vymývaný povrch</t>
  </si>
  <si>
    <t>116563134</t>
  </si>
  <si>
    <t>52,03*1,02 'Přepočtené koeficientem množství</t>
  </si>
  <si>
    <t>452623674</t>
  </si>
  <si>
    <t>N412*1,1</t>
  </si>
  <si>
    <t>81213077</t>
  </si>
  <si>
    <t>8,25*1,02 'Přepočtené koeficientem množství</t>
  </si>
  <si>
    <t>941111111</t>
  </si>
  <si>
    <t>Lešení řadové trubkové lehké pracovní s podlahami s provozním zatížením tř. 3 do 200 kg/m2 šířky tř. W06 od 0,6 do 0,9 m výšky do 10 m montáž</t>
  </si>
  <si>
    <t>-912282247</t>
  </si>
  <si>
    <t>https://podminky.urs.cz/item/CS_URS_2025_01/941111111</t>
  </si>
  <si>
    <t>"4. etapa (4.02 - 4.05)</t>
  </si>
  <si>
    <t>-1609471011</t>
  </si>
  <si>
    <t>"4. etapa (4.01, 4.06)</t>
  </si>
  <si>
    <t>941111211</t>
  </si>
  <si>
    <t>Lešení řadové trubkové lehké pracovní s podlahami s provozním zatížením tř. 3 do 200 kg/m2 šířky tř. W06 od 0,6 do 0,9 m výšky do 10 m příplatek k ceně za každý den použití</t>
  </si>
  <si>
    <t>1055541924</t>
  </si>
  <si>
    <t>https://podminky.urs.cz/item/CS_URS_2025_01/941111211</t>
  </si>
  <si>
    <t xml:space="preserve">"4. etapa (4.02 - 4.05) - realizace 90 dní </t>
  </si>
  <si>
    <t>1153179204</t>
  </si>
  <si>
    <t xml:space="preserve">"4. etapa (4.01, 4.06) - realizace 90 dní </t>
  </si>
  <si>
    <t>941111811</t>
  </si>
  <si>
    <t>Lešení řadové trubkové lehké pracovní s podlahami s provozním zatížením tř. 3 do 200 kg/m2 šířky tř. W06 od 0,6 do 0,9 m výšky do 10 m demontáž</t>
  </si>
  <si>
    <t>-1258370321</t>
  </si>
  <si>
    <t>https://podminky.urs.cz/item/CS_URS_2025_01/941111811</t>
  </si>
  <si>
    <t>1436909831</t>
  </si>
  <si>
    <t>465385404</t>
  </si>
  <si>
    <t>-92218479</t>
  </si>
  <si>
    <t>"4. etapa (4.01 - 4.06) - realizace 90 dní</t>
  </si>
  <si>
    <t>-2119987698</t>
  </si>
  <si>
    <t>52885025</t>
  </si>
  <si>
    <t>"4. etapa (4.01 - 4.06) - doba 60 dnů</t>
  </si>
  <si>
    <t>126</t>
  </si>
  <si>
    <t>949101111</t>
  </si>
  <si>
    <t>Lešení pomocné pracovní pro objekty pozemních staveb pro zatížení do 150 kg/m2, o výšce lešeňové podlahy do 1,9 m</t>
  </si>
  <si>
    <t>CS ÚRS 2024 02</t>
  </si>
  <si>
    <t>-730740647</t>
  </si>
  <si>
    <t>https://podminky.urs.cz/item/CS_URS_2024_02/949101111</t>
  </si>
  <si>
    <t>"Lešení pomocné pro vnitřní použití</t>
  </si>
  <si>
    <t>2*24</t>
  </si>
  <si>
    <t>108</t>
  </si>
  <si>
    <t>965042141</t>
  </si>
  <si>
    <t>Bourání mazanin betonových nebo z litého asfaltu tl. do 100 mm, plochy přes 4 m2</t>
  </si>
  <si>
    <t>-1876956936</t>
  </si>
  <si>
    <t>https://podminky.urs.cz/item/CS_URS_2025_01/965042141</t>
  </si>
  <si>
    <t>"Balkón vpravo</t>
  </si>
  <si>
    <t>-579229086</t>
  </si>
  <si>
    <t>"4. etapa (4.01 - 4.06) - BS02</t>
  </si>
  <si>
    <t>-1628859712</t>
  </si>
  <si>
    <t>"4. etapa (4.01, 4.02) - BS03</t>
  </si>
  <si>
    <t>1912618552</t>
  </si>
  <si>
    <t>728236812</t>
  </si>
  <si>
    <t>601385501</t>
  </si>
  <si>
    <t>"4. etapa (4.01 - 4.06) - příplatek do 20 km</t>
  </si>
  <si>
    <t>1957292262</t>
  </si>
  <si>
    <t>"Fasády 4.02 - 4.05</t>
  </si>
  <si>
    <t>255494648</t>
  </si>
  <si>
    <t>"Fasády 4.01, 4.06</t>
  </si>
  <si>
    <t>1817926208</t>
  </si>
  <si>
    <t>"Fasády 4.02 - 4.05 - 30 dní</t>
  </si>
  <si>
    <t>-1326379224</t>
  </si>
  <si>
    <t>"Fasády 4.01, 4.06 - 30 dní</t>
  </si>
  <si>
    <t>-581157217</t>
  </si>
  <si>
    <t>-1568628590</t>
  </si>
  <si>
    <t>2136444926</t>
  </si>
  <si>
    <t>564979286</t>
  </si>
  <si>
    <t>-1517227969</t>
  </si>
  <si>
    <t>-1448279587</t>
  </si>
  <si>
    <t>712</t>
  </si>
  <si>
    <t>Povlakové krytiny</t>
  </si>
  <si>
    <t>123</t>
  </si>
  <si>
    <t>712311101</t>
  </si>
  <si>
    <t>Provedení povlakové krytiny střech plochých do 10° natěradly a tmely za studena nátěrem lakem penetračním nebo asfaltovým</t>
  </si>
  <si>
    <t>-596844387</t>
  </si>
  <si>
    <t>https://podminky.urs.cz/item/CS_URS_2025_01/712311101</t>
  </si>
  <si>
    <t>124</t>
  </si>
  <si>
    <t>11163150</t>
  </si>
  <si>
    <t>lak penetrační asfaltový</t>
  </si>
  <si>
    <t>668364870</t>
  </si>
  <si>
    <t>25,52*0,00032 'Přepočtené koeficientem množství</t>
  </si>
  <si>
    <t>109</t>
  </si>
  <si>
    <t>712341559</t>
  </si>
  <si>
    <t>Provedení povlakové krytiny střech plochých do 10° pásy přitavením NAIP v plné ploše</t>
  </si>
  <si>
    <t>1161220773</t>
  </si>
  <si>
    <t>https://podminky.urs.cz/item/CS_URS_2025_01/712341559</t>
  </si>
  <si>
    <t>110</t>
  </si>
  <si>
    <t>62853004</t>
  </si>
  <si>
    <t>pás asfaltový natavitelný modifikovaný SBS s vložkou ze skleněné tkaniny a spalitelnou PE fólií nebo jemnozrnným minerálním posypem na horním povrchu tl 4,0mm</t>
  </si>
  <si>
    <t>54406295</t>
  </si>
  <si>
    <t>25,52*1,1655 'Přepočtené koeficientem množství</t>
  </si>
  <si>
    <t>712363001</t>
  </si>
  <si>
    <t>Provedení povlakové krytiny střech plochých do 10° fólií termoplastickou mPVC (měkčené PVC) rozvinutí a natažení fólie v ploše</t>
  </si>
  <si>
    <t>269624500</t>
  </si>
  <si>
    <t>https://podminky.urs.cz/item/CS_URS_2025_01/712363001</t>
  </si>
  <si>
    <t>"Skladba NV02 - přířezy pod terče  - balkón vlevo</t>
  </si>
  <si>
    <t>170*(0,1*0,1)*1,1</t>
  </si>
  <si>
    <t>"Skladba NV03 - přířezy pod terče - balkón vpravo</t>
  </si>
  <si>
    <t>105</t>
  </si>
  <si>
    <t>28343012</t>
  </si>
  <si>
    <t>fólie hydroizolační střešní mPVC určená ke stabilizaci přitížením a do vegetačních střech tl 1,5mm</t>
  </si>
  <si>
    <t>-1007808970</t>
  </si>
  <si>
    <t>112</t>
  </si>
  <si>
    <t>712363005</t>
  </si>
  <si>
    <t>Provedení povlakové krytiny střech plochých do 10° fólií termoplastickou mPVC (měkčené PVC) aplikace fólie na oplechování (na tzv. fóliový plech) horkovzdušným navařením v plné ploše</t>
  </si>
  <si>
    <t>-2084477746</t>
  </si>
  <si>
    <t>https://podminky.urs.cz/item/CS_URS_2025_01/712363005</t>
  </si>
  <si>
    <t>"Skladba NV03 - hydroizolační vrstva - balkón vpravo</t>
  </si>
  <si>
    <t>20,6*0,3</t>
  </si>
  <si>
    <t>113</t>
  </si>
  <si>
    <t>28343014</t>
  </si>
  <si>
    <t>fólie hydroizolační střešní mPVC určená ke stabilizaci přitížením a do vegetačních střech tl 1,8mm</t>
  </si>
  <si>
    <t>1222456151</t>
  </si>
  <si>
    <t>31,7*1,1655 'Přepočtené koeficientem množství</t>
  </si>
  <si>
    <t>118</t>
  </si>
  <si>
    <t>712363352</t>
  </si>
  <si>
    <t>Povlakové krytiny střech plochých do 10° z tvarovaných poplastovaných lišt pro mPVC vnitřní koutová lišta rš 100 mm</t>
  </si>
  <si>
    <t>282370977</t>
  </si>
  <si>
    <t>https://podminky.urs.cz/item/CS_URS_2025_01/712363352</t>
  </si>
  <si>
    <t xml:space="preserve">"NK08 - balkón vpravo </t>
  </si>
  <si>
    <t>27,3*1,1</t>
  </si>
  <si>
    <t>119</t>
  </si>
  <si>
    <t>712363353</t>
  </si>
  <si>
    <t>Povlakové krytiny střech plochých do 10° z tvarovaných poplastovaných lišt pro mPVC vnější koutová lišta rš 100 mm</t>
  </si>
  <si>
    <t>-1837545104</t>
  </si>
  <si>
    <t>https://podminky.urs.cz/item/CS_URS_2025_01/712363353</t>
  </si>
  <si>
    <t xml:space="preserve">"NK09 - balkón vpravo </t>
  </si>
  <si>
    <t>6,7*1,1</t>
  </si>
  <si>
    <t>120</t>
  </si>
  <si>
    <t>712363354</t>
  </si>
  <si>
    <t>Povlakové krytiny střech plochých do 10° z tvarovaných poplastovaných lišt pro mPVC stěnová lišta vyhnutá rš 71 mm</t>
  </si>
  <si>
    <t>1153457697</t>
  </si>
  <si>
    <t>https://podminky.urs.cz/item/CS_URS_2025_01/712363354</t>
  </si>
  <si>
    <t xml:space="preserve">"NK10 - balkón vpravo </t>
  </si>
  <si>
    <t>114</t>
  </si>
  <si>
    <t>712771001</t>
  </si>
  <si>
    <t>Provedení separační nebo kluzné vrstvy vegetační střechy z fólií kladených volně s přesahem, sklon střechy do 5°</t>
  </si>
  <si>
    <t>1346106173</t>
  </si>
  <si>
    <t>https://podminky.urs.cz/item/CS_URS_2025_01/712771001</t>
  </si>
  <si>
    <t>"Skladba NV03 - separační vrstva - balkón vpravo</t>
  </si>
  <si>
    <t>21*0,3</t>
  </si>
  <si>
    <t>115</t>
  </si>
  <si>
    <t>69334301</t>
  </si>
  <si>
    <t>textilie ochranná vegetačních střech 500g/m2</t>
  </si>
  <si>
    <t>1840366402</t>
  </si>
  <si>
    <t>31,82*1,1655 'Přepočtené koeficientem množství</t>
  </si>
  <si>
    <t>121</t>
  </si>
  <si>
    <t>998712103</t>
  </si>
  <si>
    <t>Přesun hmot pro povlakové krytiny stanovený z hmotnosti přesunovaného materiálu vodorovná dopravní vzdálenost do 50 m základní v objektech výšky přes 12 do 24 m</t>
  </si>
  <si>
    <t>408922997</t>
  </si>
  <si>
    <t>https://podminky.urs.cz/item/CS_URS_2025_01/998712103</t>
  </si>
  <si>
    <t>127</t>
  </si>
  <si>
    <t>721233123</t>
  </si>
  <si>
    <t>Střešní vtoky (vpusti) polypropylenové (PP) pro ploché střechy s odtokem vodorovným standardní asfaltová manžeta nebo PVC příruba DN 125</t>
  </si>
  <si>
    <t>-242556006</t>
  </si>
  <si>
    <t>https://podminky.urs.cz/item/CS_URS_2025_01/721233123</t>
  </si>
  <si>
    <t>237339730</t>
  </si>
  <si>
    <t>"4. etapa (4.01 - 4.06) -NT01 - výměna lapačů</t>
  </si>
  <si>
    <t>735519367</t>
  </si>
  <si>
    <t>"4. etapa (4.01 - 4.06) -BT01</t>
  </si>
  <si>
    <t>1836689378</t>
  </si>
  <si>
    <t>1007408622</t>
  </si>
  <si>
    <t>"Dilatační lišta mezi parapetním plechem a výplněmi otvorů - rozsah 80 % - 4. etapa (4.01 - 4.06) -BK01</t>
  </si>
  <si>
    <t>B403*0,8</t>
  </si>
  <si>
    <t>868546467</t>
  </si>
  <si>
    <t>""4. etapa (4.01 - 4.06) -BK01</t>
  </si>
  <si>
    <t>1492653947</t>
  </si>
  <si>
    <t>"4. etapa (4.01 - 4.06) -BK03</t>
  </si>
  <si>
    <t>-630724773</t>
  </si>
  <si>
    <t>"4. etapa (4.01 - 4.06) -BK02</t>
  </si>
  <si>
    <t>-1771775148</t>
  </si>
  <si>
    <t>-693404268</t>
  </si>
  <si>
    <t>"4. etapa (4.01 - 4.06) -NK01 - rovné plechy</t>
  </si>
  <si>
    <t>N402*1,05</t>
  </si>
  <si>
    <t>-1461107876</t>
  </si>
  <si>
    <t>"4. etapa (4.01 - 4.06) -NK05 - rovné plechy oken v soklu</t>
  </si>
  <si>
    <t>N401*1,05</t>
  </si>
  <si>
    <t>2136397956</t>
  </si>
  <si>
    <t xml:space="preserve">"4. etapa (4.01 - 4.06) -BK01 - zvýšená pracnost segmentových parapetů </t>
  </si>
  <si>
    <t>"4.02</t>
  </si>
  <si>
    <t>"4.03</t>
  </si>
  <si>
    <t>"4.04</t>
  </si>
  <si>
    <t>-144802968</t>
  </si>
  <si>
    <t>"4. etapa (4.01 - 4.06) -BK01 - segmentové plechy</t>
  </si>
  <si>
    <t>N403*1,05</t>
  </si>
  <si>
    <t>1026589827</t>
  </si>
  <si>
    <t>"4. etapa (4.01 - 4.06) -NK03 - oplechování oplechování stávajících říms</t>
  </si>
  <si>
    <t>N404*1,1</t>
  </si>
  <si>
    <t>"4. etapa (4.01 - 4.06) -NK03 - oplechování nových říms</t>
  </si>
  <si>
    <t>N405*1,1</t>
  </si>
  <si>
    <t>"4. etapa (4.01 - 4.06) -NK06 - oplechování odvětraného soklu</t>
  </si>
  <si>
    <t>N406*1,1</t>
  </si>
  <si>
    <t>N404+Součet</t>
  </si>
  <si>
    <t>-918363359</t>
  </si>
  <si>
    <t>"4. etapa (4.01 - 4.06) -NK02 - výměna stávajících svodů a nové svody</t>
  </si>
  <si>
    <t>N407*1,05</t>
  </si>
  <si>
    <t>1014124529</t>
  </si>
  <si>
    <t>767646411</t>
  </si>
  <si>
    <t>Montáž revizních dveří a dvířek hliníkových, ocelových nebo plastových s rámem jednokřídlových, plochy do 0,5 m2</t>
  </si>
  <si>
    <t>1073374539</t>
  </si>
  <si>
    <t>https://podminky.urs.cz/item/CS_URS_2025_01/767646411</t>
  </si>
  <si>
    <t>"NZ04</t>
  </si>
  <si>
    <t>0,4*0,4</t>
  </si>
  <si>
    <t>56245711</t>
  </si>
  <si>
    <t>dvířka revizní 400x400 bílá se zámkem</t>
  </si>
  <si>
    <t>-1111512996</t>
  </si>
  <si>
    <t>-1591061503</t>
  </si>
  <si>
    <t>-654636202</t>
  </si>
  <si>
    <t>-413718655</t>
  </si>
  <si>
    <t>207114501</t>
  </si>
  <si>
    <t>831303660</t>
  </si>
  <si>
    <t>"4. etapa (4.01 - 4.06) -BZ01 (hmotnost 19,2 kg/m2)</t>
  </si>
  <si>
    <t>B407*19,2</t>
  </si>
  <si>
    <t>-163025486</t>
  </si>
  <si>
    <t>"4. etapa (4.01 - 4.06) -BZ02 (hmotnost 4,4/bm)</t>
  </si>
  <si>
    <t>2*(1,4+1,2+0,1+0,5+1,05+0,15)*4,4</t>
  </si>
  <si>
    <t>2*1,5*4,4</t>
  </si>
  <si>
    <t>2*0,5*4,4</t>
  </si>
  <si>
    <t>-1876741922</t>
  </si>
  <si>
    <t>771</t>
  </si>
  <si>
    <t>Podlahy z dlaždic</t>
  </si>
  <si>
    <t>107</t>
  </si>
  <si>
    <t>771473810</t>
  </si>
  <si>
    <t>Demontáž soklíků z dlaždic keramických lepených rovných</t>
  </si>
  <si>
    <t>-1481499410</t>
  </si>
  <si>
    <t>https://podminky.urs.cz/item/CS_URS_2025_01/771473810</t>
  </si>
  <si>
    <t xml:space="preserve">"Balkón vpravo </t>
  </si>
  <si>
    <t>116</t>
  </si>
  <si>
    <t>771474112</t>
  </si>
  <si>
    <t>Montáž soklů z dlaždic keramických lepených cementovým flexibilním lepidlem rovných, výšky přes 65 do 90 mm</t>
  </si>
  <si>
    <t>212292132</t>
  </si>
  <si>
    <t>https://podminky.urs.cz/item/CS_URS_2025_01/771474112</t>
  </si>
  <si>
    <t>"Kryté vstupy</t>
  </si>
  <si>
    <t>2*(1,6+5+4,6)*1,1</t>
  </si>
  <si>
    <t>"Balkóny</t>
  </si>
  <si>
    <t>2*21</t>
  </si>
  <si>
    <t>117</t>
  </si>
  <si>
    <t>59761184</t>
  </si>
  <si>
    <t>sokl keramický mrazuvzdorný povrch hladký/matný tl do 10mm výšky přes 65 do 90mm</t>
  </si>
  <si>
    <t>-589773608</t>
  </si>
  <si>
    <t>66,64*1,1 'Přepočtené koeficientem množství</t>
  </si>
  <si>
    <t>106</t>
  </si>
  <si>
    <t>771573810</t>
  </si>
  <si>
    <t>Demontáž podlah z dlaždic keramických lepených</t>
  </si>
  <si>
    <t>1730115591</t>
  </si>
  <si>
    <t>https://podminky.urs.cz/item/CS_URS_2025_01/771573810</t>
  </si>
  <si>
    <t>122</t>
  </si>
  <si>
    <t>998771101</t>
  </si>
  <si>
    <t>Přesun hmot pro podlahy z dlaždic stanovený z hmotnosti přesunovaného materiálu vodorovná dopravní vzdálenost do 50 m základní v objektech výšky do 6 m</t>
  </si>
  <si>
    <t>-1808054443</t>
  </si>
  <si>
    <t>https://podminky.urs.cz/item/CS_URS_2025_01/998771101</t>
  </si>
  <si>
    <t>1212201407</t>
  </si>
  <si>
    <t>285127695</t>
  </si>
  <si>
    <t>B402*1,05</t>
  </si>
  <si>
    <t>-909318336</t>
  </si>
  <si>
    <t>"Penetrační nátěr krycích desek balustrád</t>
  </si>
  <si>
    <t>"Fasáda 4.01 - vlevo 1. a 2. NP</t>
  </si>
  <si>
    <t>1,1*1,05</t>
  </si>
  <si>
    <t>3,8*1,05</t>
  </si>
  <si>
    <t>"Fasáda 4.01 - vpravo 1. a 2. NP</t>
  </si>
  <si>
    <t>1*1,05</t>
  </si>
  <si>
    <t>3,7/1,05</t>
  </si>
  <si>
    <t>291019431</t>
  </si>
  <si>
    <t>-1322434039</t>
  </si>
  <si>
    <t>47999206</t>
  </si>
  <si>
    <t>17,3*0,1 'Přepočtené koeficientem množství</t>
  </si>
  <si>
    <t>1558880094</t>
  </si>
  <si>
    <t>-1003804247</t>
  </si>
  <si>
    <t>17,3*0,15 'Přepočtené koeficientem množství</t>
  </si>
  <si>
    <t>1197164316</t>
  </si>
  <si>
    <t>1336261145</t>
  </si>
  <si>
    <t>829397493</t>
  </si>
  <si>
    <t>17,3*0,015 'Přepočtené koeficientem množství</t>
  </si>
  <si>
    <t>2099036490</t>
  </si>
  <si>
    <t>"4. etapa (4.01 - 4.06) - NS02 (0,115 l/m2)</t>
  </si>
  <si>
    <t>-1888693587</t>
  </si>
  <si>
    <t>1734,1*0,115 'Přepočtené koeficientem množství</t>
  </si>
  <si>
    <t>866244323</t>
  </si>
  <si>
    <t>"4. etapa (4.01 - 4.06) - NS02 (0,52 l/m2)</t>
  </si>
  <si>
    <t>-247596367</t>
  </si>
  <si>
    <t>1734,1*0,52 'Přepočtené koeficientem množství</t>
  </si>
  <si>
    <t>85</t>
  </si>
  <si>
    <t>84323325</t>
  </si>
  <si>
    <t>-1901768446</t>
  </si>
  <si>
    <t>-1752480260</t>
  </si>
  <si>
    <t>-979398926</t>
  </si>
  <si>
    <t>-1599833952</t>
  </si>
  <si>
    <t>1790414910</t>
  </si>
  <si>
    <t>1820496500</t>
  </si>
  <si>
    <t>SEZNAM FIGUR</t>
  </si>
  <si>
    <t>Výměra</t>
  </si>
  <si>
    <t>"Fasáda 1.01</t>
  </si>
  <si>
    <t>88,1</t>
  </si>
  <si>
    <t>12,7</t>
  </si>
  <si>
    <t>Mezisoučet</t>
  </si>
  <si>
    <t>"Fasáda 1.02</t>
  </si>
  <si>
    <t>128,7</t>
  </si>
  <si>
    <t>15,2</t>
  </si>
  <si>
    <t>"Fasáda 1.03</t>
  </si>
  <si>
    <t>45,2</t>
  </si>
  <si>
    <t>2,8</t>
  </si>
  <si>
    <t>"Fasáda 1.04</t>
  </si>
  <si>
    <t>364,9</t>
  </si>
  <si>
    <t>62,7</t>
  </si>
  <si>
    <t>"Fasáda 1.05</t>
  </si>
  <si>
    <t>42,8</t>
  </si>
  <si>
    <t>"Fasáda 1.06</t>
  </si>
  <si>
    <t>352,6</t>
  </si>
  <si>
    <t>Použití figury:</t>
  </si>
  <si>
    <t>Otlučení (osekání) vnější vápenné nebo vápenocementové omítky stupně členitosti 1 a 2 v rozsahu přes 80 do 100 %</t>
  </si>
  <si>
    <t>"Fasáda 1.07</t>
  </si>
  <si>
    <t>100,7</t>
  </si>
  <si>
    <t>18,2</t>
  </si>
  <si>
    <t>"Fasáda 1.08</t>
  </si>
  <si>
    <t>60,5</t>
  </si>
  <si>
    <t>1,1</t>
  </si>
  <si>
    <t>"Fasáda 1.09</t>
  </si>
  <si>
    <t>175,8</t>
  </si>
  <si>
    <t>12,6</t>
  </si>
  <si>
    <t>"Fasáda 1.10</t>
  </si>
  <si>
    <t>80,2</t>
  </si>
  <si>
    <t>16,8</t>
  </si>
  <si>
    <t>"Fasáda 1.11</t>
  </si>
  <si>
    <t>91,9</t>
  </si>
  <si>
    <t>24,7</t>
  </si>
  <si>
    <t>14,9</t>
  </si>
  <si>
    <t>Otlučení (osekání) vnější vápenné nebo vápenocementové omítky stupně členitosti 3 až 5 v rozsahu přes 80 do 100 %</t>
  </si>
  <si>
    <t>4*1</t>
  </si>
  <si>
    <t>2*0,5</t>
  </si>
  <si>
    <t>Broušení stávající podlahy z litého teraca</t>
  </si>
  <si>
    <t>Impregnace podlahy z litého teraca</t>
  </si>
  <si>
    <t>Odstranění tenkovrstvé omítky tl přes 2 mm odsekáním v rozsahu přes 50 do 100 %</t>
  </si>
  <si>
    <t>14,2</t>
  </si>
  <si>
    <t>14,8</t>
  </si>
  <si>
    <t>9,9+1,7</t>
  </si>
  <si>
    <t>14+15,1+1,7</t>
  </si>
  <si>
    <t>2*8,9</t>
  </si>
  <si>
    <t>10,4</t>
  </si>
  <si>
    <t>9,1+9,7</t>
  </si>
  <si>
    <t>Demontáž svodu do suti</t>
  </si>
  <si>
    <t>Lapač střešních splavenin z PP se zápachovou klapkou a lapacím košem DN 125</t>
  </si>
  <si>
    <t>Demontáž lapače střešních splavenin DN 125</t>
  </si>
  <si>
    <t>13,1</t>
  </si>
  <si>
    <t>10,1</t>
  </si>
  <si>
    <t>2,6</t>
  </si>
  <si>
    <t>50,5</t>
  </si>
  <si>
    <t>2,5</t>
  </si>
  <si>
    <t>14,1</t>
  </si>
  <si>
    <t>8,2</t>
  </si>
  <si>
    <t>16,6</t>
  </si>
  <si>
    <t>11,4</t>
  </si>
  <si>
    <t>Demontáž dilatační lišty do suti</t>
  </si>
  <si>
    <t>Demontáž oplechování parapetů do suti</t>
  </si>
  <si>
    <t>2,7</t>
  </si>
  <si>
    <t>3,9</t>
  </si>
  <si>
    <t>3,8</t>
  </si>
  <si>
    <t>9,1</t>
  </si>
  <si>
    <t>Demontáž oplechování říms a ozdobných prvků do suti</t>
  </si>
  <si>
    <t>7,8</t>
  </si>
  <si>
    <t>10,5</t>
  </si>
  <si>
    <t>3,5</t>
  </si>
  <si>
    <t>14,5+13,8</t>
  </si>
  <si>
    <t>4,1</t>
  </si>
  <si>
    <t>Rozebrání dlažeb z betonových nebo kamenných dlaždic komunikací pro pěší ručně</t>
  </si>
  <si>
    <t>Odstranění podkladu z kameniva drceného tl přes 100 do 200 mm ručně</t>
  </si>
  <si>
    <t>4*0,4</t>
  </si>
  <si>
    <t>8*0,6</t>
  </si>
  <si>
    <t>4*0,5</t>
  </si>
  <si>
    <t>1*0,7</t>
  </si>
  <si>
    <t>2*0,6</t>
  </si>
  <si>
    <t>Montáž mříží pevných šroubovaných</t>
  </si>
  <si>
    <t>Demontáž atypických zámečnických konstrukcí rozebráním hm jednotlivých dílů do 50 kg</t>
  </si>
  <si>
    <t>Provedení základního jednonásobného nátěru zámečnických konstrukcí</t>
  </si>
  <si>
    <t>Provedení jednonásobného mezinátěru zámečnických konstrukcí</t>
  </si>
  <si>
    <t>Odstranění nátěru ze zámečnických konstrukcí opálením</t>
  </si>
  <si>
    <t>Provedení krycího jednonásobného nátěru zámečnických konstrukcí</t>
  </si>
  <si>
    <t>2,4</t>
  </si>
  <si>
    <t>3,4</t>
  </si>
  <si>
    <t>1,7+1,2</t>
  </si>
  <si>
    <t>1,2</t>
  </si>
  <si>
    <t>Vyrovnání nerovného povrchu zdiva tl do 30 mm maltou</t>
  </si>
  <si>
    <t>Oplechování rovných parapetů celoplošně lepené z Pz s povrchovou úpravou rš 500 mm</t>
  </si>
  <si>
    <t>13,5</t>
  </si>
  <si>
    <t>9,6</t>
  </si>
  <si>
    <t>52,5</t>
  </si>
  <si>
    <t>12,8+4,2</t>
  </si>
  <si>
    <t>8,4</t>
  </si>
  <si>
    <t>5,2+6</t>
  </si>
  <si>
    <t>Oplechování rovných parapetů celoplošně lepené z Pz s povrchovou úpravou rš 330 mm</t>
  </si>
  <si>
    <t>5,6</t>
  </si>
  <si>
    <t>11,6</t>
  </si>
  <si>
    <t>Oplechování oblých parapetů nebo ze segmentů celoplošně lepené z Pz s povrch úpravou rš 330 mm</t>
  </si>
  <si>
    <t>14,5</t>
  </si>
  <si>
    <t>6+10</t>
  </si>
  <si>
    <t>14+15</t>
  </si>
  <si>
    <t>5,5</t>
  </si>
  <si>
    <t>9+10</t>
  </si>
  <si>
    <t>Svody kruhové včetně objímek, kolen, odskoků z Pz s povrchovou úpravou průměru 120 mm</t>
  </si>
  <si>
    <t>10,2</t>
  </si>
  <si>
    <t>3,3</t>
  </si>
  <si>
    <t>13,7+13,9</t>
  </si>
  <si>
    <t>3,2</t>
  </si>
  <si>
    <t xml:space="preserve"> SVOD</t>
  </si>
  <si>
    <t>14.0 m</t>
  </si>
  <si>
    <t>Oplechování rovné římsy mechanicky kotvené z Pz s upraveným povrchem rš 330 mm</t>
  </si>
  <si>
    <t>10,3</t>
  </si>
  <si>
    <t>13,9+13,7</t>
  </si>
  <si>
    <t>3,3+0,3</t>
  </si>
  <si>
    <t>10,9+13</t>
  </si>
  <si>
    <t>3,5+3,4</t>
  </si>
  <si>
    <t>2,4+4,8</t>
  </si>
  <si>
    <t>3,2+6,2+8,3</t>
  </si>
  <si>
    <t>2,4+4</t>
  </si>
  <si>
    <t>6+0,3</t>
  </si>
  <si>
    <t>9,3</t>
  </si>
  <si>
    <t>7,4</t>
  </si>
  <si>
    <t>20,6+14</t>
  </si>
  <si>
    <t>4,4</t>
  </si>
  <si>
    <t>27,6</t>
  </si>
  <si>
    <t>3,9+4,1</t>
  </si>
  <si>
    <t>8,8</t>
  </si>
  <si>
    <t>23,6</t>
  </si>
  <si>
    <t>12,5</t>
  </si>
  <si>
    <t>11,3</t>
  </si>
  <si>
    <t>Montáž odvětrávané fasády stěn lepením na hliníkový rošt bez tepelné izolace</t>
  </si>
  <si>
    <t>3,7</t>
  </si>
  <si>
    <t>2,9</t>
  </si>
  <si>
    <t>78,8</t>
  </si>
  <si>
    <t>12,8</t>
  </si>
  <si>
    <t>113,4</t>
  </si>
  <si>
    <t>37,8</t>
  </si>
  <si>
    <t>330,3</t>
  </si>
  <si>
    <t>50,4</t>
  </si>
  <si>
    <t>38,4</t>
  </si>
  <si>
    <t>324,8</t>
  </si>
  <si>
    <t>16,5</t>
  </si>
  <si>
    <t>Cementový postřik vnějších stěn nanášený celoplošně ručně</t>
  </si>
  <si>
    <t>Sklovláknité pletivo vnějších stěn vtlačené do tmelu</t>
  </si>
  <si>
    <t>Vápenocementová omítka štuková dvouvrstvá vnějších stěn nanášená ručně</t>
  </si>
  <si>
    <t>Příplatek k vápenocementové omítce vnějších stěn za každých dalších 5 mm tloušťky ručně</t>
  </si>
  <si>
    <t>Provedení penetračního nátěru hladkých, zrnitých tenkovrstvých nebo štukových omítek stupně členitosti 1 a 2</t>
  </si>
  <si>
    <t>Provedení krycího dvojnásobného nátěru hladkých, zrnitých tenkovrstvých nebo štukových omítek stupně členitosti 1 a 2</t>
  </si>
  <si>
    <t>92,6</t>
  </si>
  <si>
    <t>18,7</t>
  </si>
  <si>
    <t>51,7</t>
  </si>
  <si>
    <t>152</t>
  </si>
  <si>
    <t>67,4</t>
  </si>
  <si>
    <t>81,3</t>
  </si>
  <si>
    <t>13,6</t>
  </si>
  <si>
    <t>Provedení penetračního nátěru hladkých, zrnitých tenkovrstvých nebo štukových omítek stupně členitosti 3</t>
  </si>
  <si>
    <t>Provedení krycího dvojnásobného nátěru hladkých, zrnitých tenkovrstvých nebo štukových omítek stupně členitosti 3</t>
  </si>
  <si>
    <t>20,8</t>
  </si>
  <si>
    <t>36,3</t>
  </si>
  <si>
    <t>79,4</t>
  </si>
  <si>
    <t>13,3</t>
  </si>
  <si>
    <t>59,3</t>
  </si>
  <si>
    <t>37,3</t>
  </si>
  <si>
    <t>27,9</t>
  </si>
  <si>
    <t>19,3</t>
  </si>
  <si>
    <t>Sejmutí ornice plochy do 100 m2 tl vrstvy do 200 mm strojně</t>
  </si>
  <si>
    <t>Hloubení nezapažených rýh šířky do 800 mm v soudržných horninách třídy těžitelnosti I skupiny 1 a 2 ručně</t>
  </si>
  <si>
    <t>Vodorovné přemístění přes 20 do 50 m výkopku/sypaniny z horniny třídy těžitelnosti I skupiny 1 až 3</t>
  </si>
  <si>
    <t>Vodorovné přemístění přes 9 000 do 10000 m výkopku/sypaniny z horniny třídy těžitelnosti I skupiny 1 až 3</t>
  </si>
  <si>
    <t>Nakládání výkopku z hornin třídy těžitelnosti I skupiny 1 až 3 do 100 m3</t>
  </si>
  <si>
    <t>Poplatek za uložení zeminy a kamení na recyklační skládce (skládkovné) kód odpadu 17 05 04</t>
  </si>
  <si>
    <t>Rozprostření ornice tl vrstvy do 200 mm v rovině nebo ve svahu do 1:5 ručně</t>
  </si>
  <si>
    <t>Založení parterového trávníku výsevem pl do 1000 m2 v rovině a ve svahu do 1:5</t>
  </si>
  <si>
    <t>Zřízení vrstvy z geotextilie v rovině nebo ve sklonu do 1:5 š do 3 m</t>
  </si>
  <si>
    <t>Podklad z kameniva hrubého drceného vel. 16-32 mm plochy do 100 m2 tl 150 mm</t>
  </si>
  <si>
    <t>Kladení velkoformátové betonové dlažby tl do 100 mm velikosti do 0,5 m2 pl do 300 m2</t>
  </si>
  <si>
    <t>Izolace proti zemní vlhkosti nopovou fólií svislá, výška nopu 20,0 mm, tl do 1,0 mm</t>
  </si>
  <si>
    <t>Osazení chodníkového obrubníku betonového stojatého s boční opěrou do lože z betonu prostého</t>
  </si>
  <si>
    <t>0,115*3,14*15</t>
  </si>
  <si>
    <t>Odstranění nátěru ze zámečnických konstrukcí obroušením</t>
  </si>
  <si>
    <t>0,8+2</t>
  </si>
  <si>
    <t>0,9+3</t>
  </si>
  <si>
    <t>0,7+3</t>
  </si>
  <si>
    <t>159</t>
  </si>
  <si>
    <t>488</t>
  </si>
  <si>
    <t>399</t>
  </si>
  <si>
    <t>161</t>
  </si>
  <si>
    <t>212</t>
  </si>
  <si>
    <t>Montáž lešení řadového trubkového lehkého s podlahami zatížení do 200 kg/m2 š od 0,6 do 0,9 m v přes 10 do 25 m</t>
  </si>
  <si>
    <t>Příplatek k lešení řadovému trubkovému lehkému s podlahami do 200 kg/m2 š od 0,6 do 0,9 m v přes 10 do 25 m za každý den použití</t>
  </si>
  <si>
    <t>Demontáž lešení řadového trubkového lehkého s podlahami zatížení do 200 kg/m2 š od 0,6 do 0,9 m v přes 10 do 25 m</t>
  </si>
  <si>
    <t>Montáž ochranné sítě z textilie z umělých vláken</t>
  </si>
  <si>
    <t>Příplatek k ochranné síti za každý den použití</t>
  </si>
  <si>
    <t>Demontáž ochranné sítě z textilie z umělých vláken</t>
  </si>
  <si>
    <t>Dovoz a odvoz lešení řadového do 10 km včetně naložení a složení</t>
  </si>
  <si>
    <t>Příplatek k ceně dovozu a odvozu lešení řadového ZKD 10 km přes 10 km</t>
  </si>
  <si>
    <t>Montáž a demontáž shozu suti v do 10 m</t>
  </si>
  <si>
    <t>Příplatek k shozu suti v do 10 m za první a ZKD den použití</t>
  </si>
  <si>
    <t>Montáž a demontáž shozu suti v přes 10 do 20 m</t>
  </si>
  <si>
    <t>Příplatek k shozu suti v přes 10 do 20 m za první a ZKD den použití</t>
  </si>
  <si>
    <t>27,4</t>
  </si>
  <si>
    <t>16,2</t>
  </si>
  <si>
    <t>116,6</t>
  </si>
  <si>
    <t>0,9</t>
  </si>
  <si>
    <t>33,9</t>
  </si>
  <si>
    <t>15,7</t>
  </si>
  <si>
    <t>18,8</t>
  </si>
  <si>
    <t>Zakrytí výplní otvorů a svislých ploch fólií přilepenou lepící páskou</t>
  </si>
  <si>
    <t>"Fasáda 4.01</t>
  </si>
  <si>
    <t>917</t>
  </si>
  <si>
    <t>200,2</t>
  </si>
  <si>
    <t>"Fasáda 4.02</t>
  </si>
  <si>
    <t>23,4</t>
  </si>
  <si>
    <t>"Fasáda 4.03</t>
  </si>
  <si>
    <t>81,7</t>
  </si>
  <si>
    <t>"Fasáda 4.04</t>
  </si>
  <si>
    <t>130</t>
  </si>
  <si>
    <t>17,5</t>
  </si>
  <si>
    <t>"Fasáda 4.05</t>
  </si>
  <si>
    <t>61,3</t>
  </si>
  <si>
    <t>0,8</t>
  </si>
  <si>
    <t>"Fasáda 4.06</t>
  </si>
  <si>
    <t>221,2</t>
  </si>
  <si>
    <t>51,5</t>
  </si>
  <si>
    <t>16,1</t>
  </si>
  <si>
    <t>110,2</t>
  </si>
  <si>
    <t>8,9</t>
  </si>
  <si>
    <t>11,1</t>
  </si>
  <si>
    <t>0,6</t>
  </si>
  <si>
    <t>33,2</t>
  </si>
  <si>
    <t>103,5</t>
  </si>
  <si>
    <t>18,5</t>
  </si>
  <si>
    <t>60,7</t>
  </si>
  <si>
    <t>2*5,7</t>
  </si>
  <si>
    <t>32,6</t>
  </si>
  <si>
    <t>21*0,6</t>
  </si>
  <si>
    <t>0,7</t>
  </si>
  <si>
    <t>2*0,7</t>
  </si>
  <si>
    <t>108,5</t>
  </si>
  <si>
    <t>5,4</t>
  </si>
  <si>
    <t>35,4</t>
  </si>
  <si>
    <t>101,6</t>
  </si>
  <si>
    <t>19,2</t>
  </si>
  <si>
    <t>57,1</t>
  </si>
  <si>
    <t>0,4+6,2</t>
  </si>
  <si>
    <t>4+2,2</t>
  </si>
  <si>
    <t>6,2+8,3</t>
  </si>
  <si>
    <t>6,6+0,8</t>
  </si>
  <si>
    <t>60,8</t>
  </si>
  <si>
    <t>17,4+15,5</t>
  </si>
  <si>
    <t>22,4</t>
  </si>
  <si>
    <t>20,4</t>
  </si>
  <si>
    <t>2*1,1</t>
  </si>
  <si>
    <t>1,4+(2*1)</t>
  </si>
  <si>
    <t>856</t>
  </si>
  <si>
    <t>173,4</t>
  </si>
  <si>
    <t>86,9</t>
  </si>
  <si>
    <t>66,8</t>
  </si>
  <si>
    <t>13,4</t>
  </si>
  <si>
    <t>50,8</t>
  </si>
  <si>
    <t>213,3</t>
  </si>
  <si>
    <t>49,5</t>
  </si>
  <si>
    <t>243,1</t>
  </si>
  <si>
    <t>28,5</t>
  </si>
  <si>
    <t>37,5</t>
  </si>
  <si>
    <t>10,9</t>
  </si>
  <si>
    <t>52,1</t>
  </si>
  <si>
    <t>Kladení dlažby z betonových dlaždic 400x400 mm na sucho na terče do výšky přes 70 do 100 mm</t>
  </si>
  <si>
    <t>Mazanina tl přes 50 do 80 mm z betonu prostého bez zvýšených nároků na prostředí tř. C 20/25</t>
  </si>
  <si>
    <t>Provedení povlakové krytiny střech do 10° za studena lakem penetračním nebo asfaltovým</t>
  </si>
  <si>
    <t>Provedení povlakové krytiny střech do 10° pásy NAIP přitavením v plné ploše</t>
  </si>
  <si>
    <t>Provedení povlakové krytiny střech do 10° navařením fólie PVC na oplechování v plné ploše</t>
  </si>
  <si>
    <t>Provedení separační nebo kluzné vrstvy z fólií vegetační střechy sklon do 5°</t>
  </si>
  <si>
    <t>Bourání podkladů pod dlažby nebo mazanin betonových nebo z litého asfaltu tl do 100 mm pl přes 4 m2</t>
  </si>
  <si>
    <t>2*40</t>
  </si>
  <si>
    <t>Vápenocementový štuk vnějších pohledů tloušťky do 3 mm</t>
  </si>
  <si>
    <t>166</t>
  </si>
  <si>
    <t>Montáž lešení řadového trubkového lehkého s podlahami zatížení do 200 kg/m2 š od 0,6 do 0,9 m v do 10 m</t>
  </si>
  <si>
    <t>Příplatek k lešení řadovému trubkovému lehkému s podlahami do 200 kg/m2 š od 0,6 do 0,9 m v do 10 m za každý den použití</t>
  </si>
  <si>
    <t>Demontáž lešení řadového trubkového lehkého s podlahami zatížení do 200 kg/m2 š od 0,6 do 0,9 m v do 10 m</t>
  </si>
  <si>
    <t>1200</t>
  </si>
  <si>
    <t>353</t>
  </si>
  <si>
    <t>308,7</t>
  </si>
  <si>
    <t>20,9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</si>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</sst>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4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29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9" fillId="0" borderId="0" xfId="0" applyFont="1" applyAlignment="1">
      <alignment horizontal="left"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 wrapText="1"/>
    </xf>
    <xf numFmtId="49" fontId="43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564750101" TargetMode="External"/><Relationship Id="rId18" Type="http://schemas.openxmlformats.org/officeDocument/2006/relationships/hyperlink" Target="https://podminky.urs.cz/item/CS_URS_2025_01/622321141" TargetMode="External"/><Relationship Id="rId26" Type="http://schemas.openxmlformats.org/officeDocument/2006/relationships/hyperlink" Target="https://podminky.urs.cz/item/CS_URS_2025_01/944511111" TargetMode="External"/><Relationship Id="rId39" Type="http://schemas.openxmlformats.org/officeDocument/2006/relationships/hyperlink" Target="https://podminky.urs.cz/item/CS_URS_2025_01/997013322" TargetMode="External"/><Relationship Id="rId21" Type="http://schemas.openxmlformats.org/officeDocument/2006/relationships/hyperlink" Target="https://podminky.urs.cz/item/CS_URS_2025_01/629991011" TargetMode="External"/><Relationship Id="rId34" Type="http://schemas.openxmlformats.org/officeDocument/2006/relationships/hyperlink" Target="https://podminky.urs.cz/item/CS_URS_2025_01/993111111" TargetMode="External"/><Relationship Id="rId42" Type="http://schemas.openxmlformats.org/officeDocument/2006/relationships/hyperlink" Target="https://podminky.urs.cz/item/CS_URS_2025_01/997013871" TargetMode="External"/><Relationship Id="rId47" Type="http://schemas.openxmlformats.org/officeDocument/2006/relationships/hyperlink" Target="https://podminky.urs.cz/item/CS_URS_2025_01/721242804" TargetMode="External"/><Relationship Id="rId50" Type="http://schemas.openxmlformats.org/officeDocument/2006/relationships/hyperlink" Target="https://podminky.urs.cz/item/CS_URS_2025_01/764001901" TargetMode="External"/><Relationship Id="rId55" Type="http://schemas.openxmlformats.org/officeDocument/2006/relationships/hyperlink" Target="https://podminky.urs.cz/item/CS_URS_2025_01/764216644" TargetMode="External"/><Relationship Id="rId63" Type="http://schemas.openxmlformats.org/officeDocument/2006/relationships/hyperlink" Target="https://podminky.urs.cz/item/CS_URS_2025_01/767662110" TargetMode="External"/><Relationship Id="rId68" Type="http://schemas.openxmlformats.org/officeDocument/2006/relationships/hyperlink" Target="https://podminky.urs.cz/item/CS_URS_2025_01/998767101" TargetMode="External"/><Relationship Id="rId76" Type="http://schemas.openxmlformats.org/officeDocument/2006/relationships/hyperlink" Target="https://podminky.urs.cz/item/CS_URS_2025_01/783306805" TargetMode="External"/><Relationship Id="rId84" Type="http://schemas.openxmlformats.org/officeDocument/2006/relationships/hyperlink" Target="https://podminky.urs.cz/item/CS_URS_2025_01/013254000" TargetMode="External"/><Relationship Id="rId89" Type="http://schemas.openxmlformats.org/officeDocument/2006/relationships/drawing" Target="../drawings/drawing2.xml"/><Relationship Id="rId7" Type="http://schemas.openxmlformats.org/officeDocument/2006/relationships/hyperlink" Target="https://podminky.urs.cz/item/CS_URS_2025_01/167151101" TargetMode="External"/><Relationship Id="rId71" Type="http://schemas.openxmlformats.org/officeDocument/2006/relationships/hyperlink" Target="https://podminky.urs.cz/item/CS_URS_2025_01/773993907" TargetMode="External"/><Relationship Id="rId2" Type="http://schemas.openxmlformats.org/officeDocument/2006/relationships/hyperlink" Target="https://podminky.urs.cz/item/CS_URS_2025_01/113107122" TargetMode="External"/><Relationship Id="rId16" Type="http://schemas.openxmlformats.org/officeDocument/2006/relationships/hyperlink" Target="https://podminky.urs.cz/item/CS_URS_2025_01/622142001" TargetMode="External"/><Relationship Id="rId29" Type="http://schemas.openxmlformats.org/officeDocument/2006/relationships/hyperlink" Target="https://podminky.urs.cz/item/CS_URS_2025_01/945231111" TargetMode="External"/><Relationship Id="rId11" Type="http://schemas.openxmlformats.org/officeDocument/2006/relationships/hyperlink" Target="https://podminky.urs.cz/item/CS_URS_2025_01/213141111" TargetMode="External"/><Relationship Id="rId24" Type="http://schemas.openxmlformats.org/officeDocument/2006/relationships/hyperlink" Target="https://podminky.urs.cz/item/CS_URS_2025_01/941111212" TargetMode="External"/><Relationship Id="rId32" Type="http://schemas.openxmlformats.org/officeDocument/2006/relationships/hyperlink" Target="https://podminky.urs.cz/item/CS_URS_2025_01/978035127" TargetMode="External"/><Relationship Id="rId37" Type="http://schemas.openxmlformats.org/officeDocument/2006/relationships/hyperlink" Target="https://podminky.urs.cz/item/CS_URS_2025_01/997013312" TargetMode="External"/><Relationship Id="rId40" Type="http://schemas.openxmlformats.org/officeDocument/2006/relationships/hyperlink" Target="https://podminky.urs.cz/item/CS_URS_2025_01/997013501" TargetMode="External"/><Relationship Id="rId45" Type="http://schemas.openxmlformats.org/officeDocument/2006/relationships/hyperlink" Target="https://podminky.urs.cz/item/CS_URS_2025_01/998711101" TargetMode="External"/><Relationship Id="rId53" Type="http://schemas.openxmlformats.org/officeDocument/2006/relationships/hyperlink" Target="https://podminky.urs.cz/item/CS_URS_2025_01/764004861" TargetMode="External"/><Relationship Id="rId58" Type="http://schemas.openxmlformats.org/officeDocument/2006/relationships/hyperlink" Target="https://podminky.urs.cz/item/CS_URS_2025_01/764217644" TargetMode="External"/><Relationship Id="rId66" Type="http://schemas.openxmlformats.org/officeDocument/2006/relationships/hyperlink" Target="https://podminky.urs.cz/item/CS_URS_2025_01/767996802" TargetMode="External"/><Relationship Id="rId74" Type="http://schemas.openxmlformats.org/officeDocument/2006/relationships/hyperlink" Target="https://podminky.urs.cz/item/CS_URS_2025_01/783305100" TargetMode="External"/><Relationship Id="rId79" Type="http://schemas.openxmlformats.org/officeDocument/2006/relationships/hyperlink" Target="https://podminky.urs.cz/item/CS_URS_2025_01/783803160" TargetMode="External"/><Relationship Id="rId87" Type="http://schemas.openxmlformats.org/officeDocument/2006/relationships/hyperlink" Target="https://podminky.urs.cz/item/CS_URS_2022_02/049103000" TargetMode="External"/><Relationship Id="rId5" Type="http://schemas.openxmlformats.org/officeDocument/2006/relationships/hyperlink" Target="https://podminky.urs.cz/item/CS_URS_2025_01/162251102" TargetMode="External"/><Relationship Id="rId61" Type="http://schemas.openxmlformats.org/officeDocument/2006/relationships/hyperlink" Target="https://podminky.urs.cz/item/CS_URS_2025_01/764518623" TargetMode="External"/><Relationship Id="rId82" Type="http://schemas.openxmlformats.org/officeDocument/2006/relationships/hyperlink" Target="https://podminky.urs.cz/item/CS_URS_2025_01/HZS1291" TargetMode="External"/><Relationship Id="rId19" Type="http://schemas.openxmlformats.org/officeDocument/2006/relationships/hyperlink" Target="https://podminky.urs.cz/item/CS_URS_2025_01/622321191" TargetMode="External"/><Relationship Id="rId4" Type="http://schemas.openxmlformats.org/officeDocument/2006/relationships/hyperlink" Target="https://podminky.urs.cz/item/CS_URS_2025_01/132112131" TargetMode="External"/><Relationship Id="rId9" Type="http://schemas.openxmlformats.org/officeDocument/2006/relationships/hyperlink" Target="https://podminky.urs.cz/item/CS_URS_2025_01/181311103" TargetMode="External"/><Relationship Id="rId14" Type="http://schemas.openxmlformats.org/officeDocument/2006/relationships/hyperlink" Target="https://podminky.urs.cz/item/CS_URS_2025_01/596811311" TargetMode="External"/><Relationship Id="rId22" Type="http://schemas.openxmlformats.org/officeDocument/2006/relationships/hyperlink" Target="https://podminky.urs.cz/item/CS_URS_2025_01/916231213" TargetMode="External"/><Relationship Id="rId27" Type="http://schemas.openxmlformats.org/officeDocument/2006/relationships/hyperlink" Target="https://podminky.urs.cz/item/CS_URS_2025_01/944511211" TargetMode="External"/><Relationship Id="rId30" Type="http://schemas.openxmlformats.org/officeDocument/2006/relationships/hyperlink" Target="https://podminky.urs.cz/item/CS_URS_2025_01/978015391" TargetMode="External"/><Relationship Id="rId35" Type="http://schemas.openxmlformats.org/officeDocument/2006/relationships/hyperlink" Target="https://podminky.urs.cz/item/CS_URS_2025_01/993111119" TargetMode="External"/><Relationship Id="rId43" Type="http://schemas.openxmlformats.org/officeDocument/2006/relationships/hyperlink" Target="https://podminky.urs.cz/item/CS_URS_2025_01/998011003" TargetMode="External"/><Relationship Id="rId48" Type="http://schemas.openxmlformats.org/officeDocument/2006/relationships/hyperlink" Target="https://podminky.urs.cz/item/CS_URS_2025_01/998721101" TargetMode="External"/><Relationship Id="rId56" Type="http://schemas.openxmlformats.org/officeDocument/2006/relationships/hyperlink" Target="https://podminky.urs.cz/item/CS_URS_2025_01/764216646" TargetMode="External"/><Relationship Id="rId64" Type="http://schemas.openxmlformats.org/officeDocument/2006/relationships/hyperlink" Target="https://podminky.urs.cz/item/CS_URS_2025_01/767893126" TargetMode="External"/><Relationship Id="rId69" Type="http://schemas.openxmlformats.org/officeDocument/2006/relationships/hyperlink" Target="https://podminky.urs.cz/item/CS_URS_2025_01/773213901" TargetMode="External"/><Relationship Id="rId77" Type="http://schemas.openxmlformats.org/officeDocument/2006/relationships/hyperlink" Target="https://podminky.urs.cz/item/CS_URS_2025_01/783307100" TargetMode="External"/><Relationship Id="rId8" Type="http://schemas.openxmlformats.org/officeDocument/2006/relationships/hyperlink" Target="https://podminky.urs.cz/item/CS_URS_2025_01/171201231" TargetMode="External"/><Relationship Id="rId51" Type="http://schemas.openxmlformats.org/officeDocument/2006/relationships/hyperlink" Target="https://podminky.urs.cz/item/CS_URS_2025_01/764002851" TargetMode="External"/><Relationship Id="rId72" Type="http://schemas.openxmlformats.org/officeDocument/2006/relationships/hyperlink" Target="https://podminky.urs.cz/item/CS_URS_2025_01/998773101" TargetMode="External"/><Relationship Id="rId80" Type="http://schemas.openxmlformats.org/officeDocument/2006/relationships/hyperlink" Target="https://podminky.urs.cz/item/CS_URS_2025_01/783807420" TargetMode="External"/><Relationship Id="rId85" Type="http://schemas.openxmlformats.org/officeDocument/2006/relationships/hyperlink" Target="https://podminky.urs.cz/item/CS_URS_2025_01/032002000" TargetMode="External"/><Relationship Id="rId3" Type="http://schemas.openxmlformats.org/officeDocument/2006/relationships/hyperlink" Target="https://podminky.urs.cz/item/CS_URS_2025_01/121151103" TargetMode="External"/><Relationship Id="rId12" Type="http://schemas.openxmlformats.org/officeDocument/2006/relationships/hyperlink" Target="https://podminky.urs.cz/item/CS_URS_2025_01/319201321" TargetMode="External"/><Relationship Id="rId17" Type="http://schemas.openxmlformats.org/officeDocument/2006/relationships/hyperlink" Target="https://podminky.urs.cz/item/CS_URS_2025_01/622273101" TargetMode="External"/><Relationship Id="rId25" Type="http://schemas.openxmlformats.org/officeDocument/2006/relationships/hyperlink" Target="https://podminky.urs.cz/item/CS_URS_2025_01/941111812" TargetMode="External"/><Relationship Id="rId33" Type="http://schemas.openxmlformats.org/officeDocument/2006/relationships/hyperlink" Target="https://podminky.urs.cz/item/CS_URS_2025_01/985131111" TargetMode="External"/><Relationship Id="rId38" Type="http://schemas.openxmlformats.org/officeDocument/2006/relationships/hyperlink" Target="https://podminky.urs.cz/item/CS_URS_2025_01/997013321" TargetMode="External"/><Relationship Id="rId46" Type="http://schemas.openxmlformats.org/officeDocument/2006/relationships/hyperlink" Target="https://podminky.urs.cz/item/CS_URS_2025_01/721242106" TargetMode="External"/><Relationship Id="rId59" Type="http://schemas.openxmlformats.org/officeDocument/2006/relationships/hyperlink" Target="https://podminky.urs.cz/item/CS_URS_2025_01/764218604" TargetMode="External"/><Relationship Id="rId67" Type="http://schemas.openxmlformats.org/officeDocument/2006/relationships/hyperlink" Target="https://podminky.urs.cz/item/CS_URS_2025_01/767996804" TargetMode="External"/><Relationship Id="rId20" Type="http://schemas.openxmlformats.org/officeDocument/2006/relationships/hyperlink" Target="https://podminky.urs.cz/item/CS_URS_2025_01/622321191" TargetMode="External"/><Relationship Id="rId41" Type="http://schemas.openxmlformats.org/officeDocument/2006/relationships/hyperlink" Target="https://podminky.urs.cz/item/CS_URS_2025_01/997013509" TargetMode="External"/><Relationship Id="rId54" Type="http://schemas.openxmlformats.org/officeDocument/2006/relationships/hyperlink" Target="https://podminky.urs.cz/item/CS_URS_2025_01/764004871" TargetMode="External"/><Relationship Id="rId62" Type="http://schemas.openxmlformats.org/officeDocument/2006/relationships/hyperlink" Target="https://podminky.urs.cz/item/CS_URS_2025_01/998764103" TargetMode="External"/><Relationship Id="rId70" Type="http://schemas.openxmlformats.org/officeDocument/2006/relationships/hyperlink" Target="https://podminky.urs.cz/item/CS_URS_2025_01/773993901" TargetMode="External"/><Relationship Id="rId75" Type="http://schemas.openxmlformats.org/officeDocument/2006/relationships/hyperlink" Target="https://podminky.urs.cz/item/CS_URS_2025_01/783306801" TargetMode="External"/><Relationship Id="rId83" Type="http://schemas.openxmlformats.org/officeDocument/2006/relationships/hyperlink" Target="https://podminky.urs.cz/item/CS_URS_2025_01/012164000" TargetMode="External"/><Relationship Id="rId88" Type="http://schemas.openxmlformats.org/officeDocument/2006/relationships/hyperlink" Target="https://podminky.urs.cz/item/CS_URS_2022_02/049303000" TargetMode="External"/><Relationship Id="rId1" Type="http://schemas.openxmlformats.org/officeDocument/2006/relationships/hyperlink" Target="https://podminky.urs.cz/item/CS_URS_2025_01/113106121" TargetMode="External"/><Relationship Id="rId6" Type="http://schemas.openxmlformats.org/officeDocument/2006/relationships/hyperlink" Target="https://podminky.urs.cz/item/CS_URS_2025_01/162751117" TargetMode="External"/><Relationship Id="rId15" Type="http://schemas.openxmlformats.org/officeDocument/2006/relationships/hyperlink" Target="https://podminky.urs.cz/item/CS_URS_2025_01/622131101" TargetMode="External"/><Relationship Id="rId23" Type="http://schemas.openxmlformats.org/officeDocument/2006/relationships/hyperlink" Target="https://podminky.urs.cz/item/CS_URS_2025_01/941111112" TargetMode="External"/><Relationship Id="rId28" Type="http://schemas.openxmlformats.org/officeDocument/2006/relationships/hyperlink" Target="https://podminky.urs.cz/item/CS_URS_2025_01/944511811" TargetMode="External"/><Relationship Id="rId36" Type="http://schemas.openxmlformats.org/officeDocument/2006/relationships/hyperlink" Target="https://podminky.urs.cz/item/CS_URS_2025_01/997013311" TargetMode="External"/><Relationship Id="rId49" Type="http://schemas.openxmlformats.org/officeDocument/2006/relationships/hyperlink" Target="https://podminky.urs.cz/item/CS_URS_2025_01/764001811" TargetMode="External"/><Relationship Id="rId57" Type="http://schemas.openxmlformats.org/officeDocument/2006/relationships/hyperlink" Target="https://podminky.urs.cz/item/CS_URS_2025_01/764216665" TargetMode="External"/><Relationship Id="rId10" Type="http://schemas.openxmlformats.org/officeDocument/2006/relationships/hyperlink" Target="https://podminky.urs.cz/item/CS_URS_2025_01/181411141" TargetMode="External"/><Relationship Id="rId31" Type="http://schemas.openxmlformats.org/officeDocument/2006/relationships/hyperlink" Target="https://podminky.urs.cz/item/CS_URS_2025_01/978019391" TargetMode="External"/><Relationship Id="rId44" Type="http://schemas.openxmlformats.org/officeDocument/2006/relationships/hyperlink" Target="https://podminky.urs.cz/item/CS_URS_2025_01/711161215" TargetMode="External"/><Relationship Id="rId52" Type="http://schemas.openxmlformats.org/officeDocument/2006/relationships/hyperlink" Target="https://podminky.urs.cz/item/CS_URS_2025_01/764002861" TargetMode="External"/><Relationship Id="rId60" Type="http://schemas.openxmlformats.org/officeDocument/2006/relationships/hyperlink" Target="https://podminky.urs.cz/item/CS_URS_2025_01/764511643" TargetMode="External"/><Relationship Id="rId65" Type="http://schemas.openxmlformats.org/officeDocument/2006/relationships/hyperlink" Target="https://podminky.urs.cz/item/CS_URS_2025_01/767996801" TargetMode="External"/><Relationship Id="rId73" Type="http://schemas.openxmlformats.org/officeDocument/2006/relationships/hyperlink" Target="https://podminky.urs.cz/item/CS_URS_2025_01/783304100" TargetMode="External"/><Relationship Id="rId78" Type="http://schemas.openxmlformats.org/officeDocument/2006/relationships/hyperlink" Target="https://podminky.urs.cz/item/CS_URS_2025_01/783803130" TargetMode="External"/><Relationship Id="rId81" Type="http://schemas.openxmlformats.org/officeDocument/2006/relationships/hyperlink" Target="https://podminky.urs.cz/item/CS_URS_2025_01/783807440" TargetMode="External"/><Relationship Id="rId86" Type="http://schemas.openxmlformats.org/officeDocument/2006/relationships/hyperlink" Target="https://podminky.urs.cz/item/CS_URS_2025_01/039002000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941111111" TargetMode="External"/><Relationship Id="rId21" Type="http://schemas.openxmlformats.org/officeDocument/2006/relationships/hyperlink" Target="https://podminky.urs.cz/item/CS_URS_2025_01/622321191" TargetMode="External"/><Relationship Id="rId42" Type="http://schemas.openxmlformats.org/officeDocument/2006/relationships/hyperlink" Target="https://podminky.urs.cz/item/CS_URS_2025_01/993111119" TargetMode="External"/><Relationship Id="rId47" Type="http://schemas.openxmlformats.org/officeDocument/2006/relationships/hyperlink" Target="https://podminky.urs.cz/item/CS_URS_2025_01/997013501" TargetMode="External"/><Relationship Id="rId63" Type="http://schemas.openxmlformats.org/officeDocument/2006/relationships/hyperlink" Target="https://podminky.urs.cz/item/CS_URS_2025_01/721242106" TargetMode="External"/><Relationship Id="rId68" Type="http://schemas.openxmlformats.org/officeDocument/2006/relationships/hyperlink" Target="https://podminky.urs.cz/item/CS_URS_2025_01/764002861" TargetMode="External"/><Relationship Id="rId84" Type="http://schemas.openxmlformats.org/officeDocument/2006/relationships/hyperlink" Target="https://podminky.urs.cz/item/CS_URS_2025_01/771473810" TargetMode="External"/><Relationship Id="rId89" Type="http://schemas.openxmlformats.org/officeDocument/2006/relationships/hyperlink" Target="https://podminky.urs.cz/item/CS_URS_2025_01/773993901" TargetMode="External"/><Relationship Id="rId7" Type="http://schemas.openxmlformats.org/officeDocument/2006/relationships/hyperlink" Target="https://podminky.urs.cz/item/CS_URS_2025_01/167151101" TargetMode="External"/><Relationship Id="rId71" Type="http://schemas.openxmlformats.org/officeDocument/2006/relationships/hyperlink" Target="https://podminky.urs.cz/item/CS_URS_2025_01/764216644" TargetMode="External"/><Relationship Id="rId92" Type="http://schemas.openxmlformats.org/officeDocument/2006/relationships/hyperlink" Target="https://podminky.urs.cz/item/CS_URS_2025_01/783304100" TargetMode="External"/><Relationship Id="rId2" Type="http://schemas.openxmlformats.org/officeDocument/2006/relationships/hyperlink" Target="https://podminky.urs.cz/item/CS_URS_2025_01/113107122" TargetMode="External"/><Relationship Id="rId16" Type="http://schemas.openxmlformats.org/officeDocument/2006/relationships/hyperlink" Target="https://podminky.urs.cz/item/CS_URS_2025_01/622131101" TargetMode="External"/><Relationship Id="rId29" Type="http://schemas.openxmlformats.org/officeDocument/2006/relationships/hyperlink" Target="https://podminky.urs.cz/item/CS_URS_2025_01/941111212" TargetMode="External"/><Relationship Id="rId11" Type="http://schemas.openxmlformats.org/officeDocument/2006/relationships/hyperlink" Target="https://podminky.urs.cz/item/CS_URS_2025_01/213141111" TargetMode="External"/><Relationship Id="rId24" Type="http://schemas.openxmlformats.org/officeDocument/2006/relationships/hyperlink" Target="https://podminky.urs.cz/item/CS_URS_2025_01/636311113" TargetMode="External"/><Relationship Id="rId32" Type="http://schemas.openxmlformats.org/officeDocument/2006/relationships/hyperlink" Target="https://podminky.urs.cz/item/CS_URS_2025_01/944511111" TargetMode="External"/><Relationship Id="rId37" Type="http://schemas.openxmlformats.org/officeDocument/2006/relationships/hyperlink" Target="https://podminky.urs.cz/item/CS_URS_2025_01/965042141" TargetMode="External"/><Relationship Id="rId40" Type="http://schemas.openxmlformats.org/officeDocument/2006/relationships/hyperlink" Target="https://podminky.urs.cz/item/CS_URS_2025_01/985131111" TargetMode="External"/><Relationship Id="rId45" Type="http://schemas.openxmlformats.org/officeDocument/2006/relationships/hyperlink" Target="https://podminky.urs.cz/item/CS_URS_2025_01/997013321" TargetMode="External"/><Relationship Id="rId53" Type="http://schemas.openxmlformats.org/officeDocument/2006/relationships/hyperlink" Target="https://podminky.urs.cz/item/CS_URS_2025_01/712311101" TargetMode="External"/><Relationship Id="rId58" Type="http://schemas.openxmlformats.org/officeDocument/2006/relationships/hyperlink" Target="https://podminky.urs.cz/item/CS_URS_2025_01/712363353" TargetMode="External"/><Relationship Id="rId66" Type="http://schemas.openxmlformats.org/officeDocument/2006/relationships/hyperlink" Target="https://podminky.urs.cz/item/CS_URS_2025_01/764001811" TargetMode="External"/><Relationship Id="rId74" Type="http://schemas.openxmlformats.org/officeDocument/2006/relationships/hyperlink" Target="https://podminky.urs.cz/item/CS_URS_2025_01/764217644" TargetMode="External"/><Relationship Id="rId79" Type="http://schemas.openxmlformats.org/officeDocument/2006/relationships/hyperlink" Target="https://podminky.urs.cz/item/CS_URS_2025_01/767662110" TargetMode="External"/><Relationship Id="rId87" Type="http://schemas.openxmlformats.org/officeDocument/2006/relationships/hyperlink" Target="https://podminky.urs.cz/item/CS_URS_2025_01/998771101" TargetMode="External"/><Relationship Id="rId102" Type="http://schemas.openxmlformats.org/officeDocument/2006/relationships/hyperlink" Target="https://podminky.urs.cz/item/CS_URS_2025_01/039002000" TargetMode="External"/><Relationship Id="rId5" Type="http://schemas.openxmlformats.org/officeDocument/2006/relationships/hyperlink" Target="https://podminky.urs.cz/item/CS_URS_2025_01/162251102" TargetMode="External"/><Relationship Id="rId61" Type="http://schemas.openxmlformats.org/officeDocument/2006/relationships/hyperlink" Target="https://podminky.urs.cz/item/CS_URS_2025_01/998712103" TargetMode="External"/><Relationship Id="rId82" Type="http://schemas.openxmlformats.org/officeDocument/2006/relationships/hyperlink" Target="https://podminky.urs.cz/item/CS_URS_2025_01/767996802" TargetMode="External"/><Relationship Id="rId90" Type="http://schemas.openxmlformats.org/officeDocument/2006/relationships/hyperlink" Target="https://podminky.urs.cz/item/CS_URS_2025_01/773993907" TargetMode="External"/><Relationship Id="rId95" Type="http://schemas.openxmlformats.org/officeDocument/2006/relationships/hyperlink" Target="https://podminky.urs.cz/item/CS_URS_2025_01/783307100" TargetMode="External"/><Relationship Id="rId19" Type="http://schemas.openxmlformats.org/officeDocument/2006/relationships/hyperlink" Target="https://podminky.urs.cz/item/CS_URS_2025_01/622321141" TargetMode="External"/><Relationship Id="rId14" Type="http://schemas.openxmlformats.org/officeDocument/2006/relationships/hyperlink" Target="https://podminky.urs.cz/item/CS_URS_2025_01/596811311" TargetMode="External"/><Relationship Id="rId22" Type="http://schemas.openxmlformats.org/officeDocument/2006/relationships/hyperlink" Target="https://podminky.urs.cz/item/CS_URS_2025_01/629991011" TargetMode="External"/><Relationship Id="rId27" Type="http://schemas.openxmlformats.org/officeDocument/2006/relationships/hyperlink" Target="https://podminky.urs.cz/item/CS_URS_2025_01/941111112" TargetMode="External"/><Relationship Id="rId30" Type="http://schemas.openxmlformats.org/officeDocument/2006/relationships/hyperlink" Target="https://podminky.urs.cz/item/CS_URS_2025_01/941111811" TargetMode="External"/><Relationship Id="rId35" Type="http://schemas.openxmlformats.org/officeDocument/2006/relationships/hyperlink" Target="https://podminky.urs.cz/item/CS_URS_2025_01/945231111" TargetMode="External"/><Relationship Id="rId43" Type="http://schemas.openxmlformats.org/officeDocument/2006/relationships/hyperlink" Target="https://podminky.urs.cz/item/CS_URS_2025_01/997013311" TargetMode="External"/><Relationship Id="rId48" Type="http://schemas.openxmlformats.org/officeDocument/2006/relationships/hyperlink" Target="https://podminky.urs.cz/item/CS_URS_2025_01/997013509" TargetMode="External"/><Relationship Id="rId56" Type="http://schemas.openxmlformats.org/officeDocument/2006/relationships/hyperlink" Target="https://podminky.urs.cz/item/CS_URS_2025_01/712363005" TargetMode="External"/><Relationship Id="rId64" Type="http://schemas.openxmlformats.org/officeDocument/2006/relationships/hyperlink" Target="https://podminky.urs.cz/item/CS_URS_2025_01/721242804" TargetMode="External"/><Relationship Id="rId69" Type="http://schemas.openxmlformats.org/officeDocument/2006/relationships/hyperlink" Target="https://podminky.urs.cz/item/CS_URS_2025_01/764004861" TargetMode="External"/><Relationship Id="rId77" Type="http://schemas.openxmlformats.org/officeDocument/2006/relationships/hyperlink" Target="https://podminky.urs.cz/item/CS_URS_2025_01/998764103" TargetMode="External"/><Relationship Id="rId100" Type="http://schemas.openxmlformats.org/officeDocument/2006/relationships/hyperlink" Target="https://podminky.urs.cz/item/CS_URS_2025_01/013254000" TargetMode="External"/><Relationship Id="rId105" Type="http://schemas.openxmlformats.org/officeDocument/2006/relationships/drawing" Target="../drawings/drawing3.xml"/><Relationship Id="rId8" Type="http://schemas.openxmlformats.org/officeDocument/2006/relationships/hyperlink" Target="https://podminky.urs.cz/item/CS_URS_2025_01/171201231" TargetMode="External"/><Relationship Id="rId51" Type="http://schemas.openxmlformats.org/officeDocument/2006/relationships/hyperlink" Target="https://podminky.urs.cz/item/CS_URS_2025_01/711161215" TargetMode="External"/><Relationship Id="rId72" Type="http://schemas.openxmlformats.org/officeDocument/2006/relationships/hyperlink" Target="https://podminky.urs.cz/item/CS_URS_2025_01/764216646" TargetMode="External"/><Relationship Id="rId80" Type="http://schemas.openxmlformats.org/officeDocument/2006/relationships/hyperlink" Target="https://podminky.urs.cz/item/CS_URS_2025_01/767893126" TargetMode="External"/><Relationship Id="rId85" Type="http://schemas.openxmlformats.org/officeDocument/2006/relationships/hyperlink" Target="https://podminky.urs.cz/item/CS_URS_2025_01/771474112" TargetMode="External"/><Relationship Id="rId93" Type="http://schemas.openxmlformats.org/officeDocument/2006/relationships/hyperlink" Target="https://podminky.urs.cz/item/CS_URS_2025_01/783305100" TargetMode="External"/><Relationship Id="rId98" Type="http://schemas.openxmlformats.org/officeDocument/2006/relationships/hyperlink" Target="https://podminky.urs.cz/item/CS_URS_2025_01/HZS1291" TargetMode="External"/><Relationship Id="rId3" Type="http://schemas.openxmlformats.org/officeDocument/2006/relationships/hyperlink" Target="https://podminky.urs.cz/item/CS_URS_2025_01/121151103" TargetMode="External"/><Relationship Id="rId12" Type="http://schemas.openxmlformats.org/officeDocument/2006/relationships/hyperlink" Target="https://podminky.urs.cz/item/CS_URS_2025_01/319201321" TargetMode="External"/><Relationship Id="rId17" Type="http://schemas.openxmlformats.org/officeDocument/2006/relationships/hyperlink" Target="https://podminky.urs.cz/item/CS_URS_2025_01/622142001" TargetMode="External"/><Relationship Id="rId25" Type="http://schemas.openxmlformats.org/officeDocument/2006/relationships/hyperlink" Target="https://podminky.urs.cz/item/CS_URS_2025_01/916231213" TargetMode="External"/><Relationship Id="rId33" Type="http://schemas.openxmlformats.org/officeDocument/2006/relationships/hyperlink" Target="https://podminky.urs.cz/item/CS_URS_2025_01/944511211" TargetMode="External"/><Relationship Id="rId38" Type="http://schemas.openxmlformats.org/officeDocument/2006/relationships/hyperlink" Target="https://podminky.urs.cz/item/CS_URS_2025_01/978019391" TargetMode="External"/><Relationship Id="rId46" Type="http://schemas.openxmlformats.org/officeDocument/2006/relationships/hyperlink" Target="https://podminky.urs.cz/item/CS_URS_2025_01/997013322" TargetMode="External"/><Relationship Id="rId59" Type="http://schemas.openxmlformats.org/officeDocument/2006/relationships/hyperlink" Target="https://podminky.urs.cz/item/CS_URS_2025_01/712363354" TargetMode="External"/><Relationship Id="rId67" Type="http://schemas.openxmlformats.org/officeDocument/2006/relationships/hyperlink" Target="https://podminky.urs.cz/item/CS_URS_2025_01/764002851" TargetMode="External"/><Relationship Id="rId103" Type="http://schemas.openxmlformats.org/officeDocument/2006/relationships/hyperlink" Target="https://podminky.urs.cz/item/CS_URS_2022_02/049103000" TargetMode="External"/><Relationship Id="rId20" Type="http://schemas.openxmlformats.org/officeDocument/2006/relationships/hyperlink" Target="https://podminky.urs.cz/item/CS_URS_2025_01/622321191" TargetMode="External"/><Relationship Id="rId41" Type="http://schemas.openxmlformats.org/officeDocument/2006/relationships/hyperlink" Target="https://podminky.urs.cz/item/CS_URS_2025_01/993111111" TargetMode="External"/><Relationship Id="rId54" Type="http://schemas.openxmlformats.org/officeDocument/2006/relationships/hyperlink" Target="https://podminky.urs.cz/item/CS_URS_2025_01/712341559" TargetMode="External"/><Relationship Id="rId62" Type="http://schemas.openxmlformats.org/officeDocument/2006/relationships/hyperlink" Target="https://podminky.urs.cz/item/CS_URS_2025_01/721233123" TargetMode="External"/><Relationship Id="rId70" Type="http://schemas.openxmlformats.org/officeDocument/2006/relationships/hyperlink" Target="https://podminky.urs.cz/item/CS_URS_2025_01/764004871" TargetMode="External"/><Relationship Id="rId75" Type="http://schemas.openxmlformats.org/officeDocument/2006/relationships/hyperlink" Target="https://podminky.urs.cz/item/CS_URS_2025_01/764218604" TargetMode="External"/><Relationship Id="rId83" Type="http://schemas.openxmlformats.org/officeDocument/2006/relationships/hyperlink" Target="https://podminky.urs.cz/item/CS_URS_2025_01/998767101" TargetMode="External"/><Relationship Id="rId88" Type="http://schemas.openxmlformats.org/officeDocument/2006/relationships/hyperlink" Target="https://podminky.urs.cz/item/CS_URS_2025_01/773213901" TargetMode="External"/><Relationship Id="rId91" Type="http://schemas.openxmlformats.org/officeDocument/2006/relationships/hyperlink" Target="https://podminky.urs.cz/item/CS_URS_2025_01/998773101" TargetMode="External"/><Relationship Id="rId96" Type="http://schemas.openxmlformats.org/officeDocument/2006/relationships/hyperlink" Target="https://podminky.urs.cz/item/CS_URS_2025_01/783803160" TargetMode="External"/><Relationship Id="rId1" Type="http://schemas.openxmlformats.org/officeDocument/2006/relationships/hyperlink" Target="https://podminky.urs.cz/item/CS_URS_2025_01/113106121" TargetMode="External"/><Relationship Id="rId6" Type="http://schemas.openxmlformats.org/officeDocument/2006/relationships/hyperlink" Target="https://podminky.urs.cz/item/CS_URS_2025_01/162751117" TargetMode="External"/><Relationship Id="rId15" Type="http://schemas.openxmlformats.org/officeDocument/2006/relationships/hyperlink" Target="https://podminky.urs.cz/item/CS_URS_2025_01/621321131" TargetMode="External"/><Relationship Id="rId23" Type="http://schemas.openxmlformats.org/officeDocument/2006/relationships/hyperlink" Target="https://podminky.urs.cz/item/CS_URS_2025_01/631311115" TargetMode="External"/><Relationship Id="rId28" Type="http://schemas.openxmlformats.org/officeDocument/2006/relationships/hyperlink" Target="https://podminky.urs.cz/item/CS_URS_2025_01/941111211" TargetMode="External"/><Relationship Id="rId36" Type="http://schemas.openxmlformats.org/officeDocument/2006/relationships/hyperlink" Target="https://podminky.urs.cz/item/CS_URS_2024_02/949101111" TargetMode="External"/><Relationship Id="rId49" Type="http://schemas.openxmlformats.org/officeDocument/2006/relationships/hyperlink" Target="https://podminky.urs.cz/item/CS_URS_2025_01/997013871" TargetMode="External"/><Relationship Id="rId57" Type="http://schemas.openxmlformats.org/officeDocument/2006/relationships/hyperlink" Target="https://podminky.urs.cz/item/CS_URS_2025_01/712363352" TargetMode="External"/><Relationship Id="rId10" Type="http://schemas.openxmlformats.org/officeDocument/2006/relationships/hyperlink" Target="https://podminky.urs.cz/item/CS_URS_2025_01/181411141" TargetMode="External"/><Relationship Id="rId31" Type="http://schemas.openxmlformats.org/officeDocument/2006/relationships/hyperlink" Target="https://podminky.urs.cz/item/CS_URS_2025_01/941111812" TargetMode="External"/><Relationship Id="rId44" Type="http://schemas.openxmlformats.org/officeDocument/2006/relationships/hyperlink" Target="https://podminky.urs.cz/item/CS_URS_2025_01/997013312" TargetMode="External"/><Relationship Id="rId52" Type="http://schemas.openxmlformats.org/officeDocument/2006/relationships/hyperlink" Target="https://podminky.urs.cz/item/CS_URS_2025_01/998711101" TargetMode="External"/><Relationship Id="rId60" Type="http://schemas.openxmlformats.org/officeDocument/2006/relationships/hyperlink" Target="https://podminky.urs.cz/item/CS_URS_2025_01/712771001" TargetMode="External"/><Relationship Id="rId65" Type="http://schemas.openxmlformats.org/officeDocument/2006/relationships/hyperlink" Target="https://podminky.urs.cz/item/CS_URS_2025_01/998721101" TargetMode="External"/><Relationship Id="rId73" Type="http://schemas.openxmlformats.org/officeDocument/2006/relationships/hyperlink" Target="https://podminky.urs.cz/item/CS_URS_2025_01/764216665" TargetMode="External"/><Relationship Id="rId78" Type="http://schemas.openxmlformats.org/officeDocument/2006/relationships/hyperlink" Target="https://podminky.urs.cz/item/CS_URS_2025_01/767646411" TargetMode="External"/><Relationship Id="rId81" Type="http://schemas.openxmlformats.org/officeDocument/2006/relationships/hyperlink" Target="https://podminky.urs.cz/item/CS_URS_2025_01/767996801" TargetMode="External"/><Relationship Id="rId86" Type="http://schemas.openxmlformats.org/officeDocument/2006/relationships/hyperlink" Target="https://podminky.urs.cz/item/CS_URS_2025_01/771573810" TargetMode="External"/><Relationship Id="rId94" Type="http://schemas.openxmlformats.org/officeDocument/2006/relationships/hyperlink" Target="https://podminky.urs.cz/item/CS_URS_2025_01/783306805" TargetMode="External"/><Relationship Id="rId99" Type="http://schemas.openxmlformats.org/officeDocument/2006/relationships/hyperlink" Target="https://podminky.urs.cz/item/CS_URS_2025_01/012164000" TargetMode="External"/><Relationship Id="rId101" Type="http://schemas.openxmlformats.org/officeDocument/2006/relationships/hyperlink" Target="https://podminky.urs.cz/item/CS_URS_2025_01/032002000" TargetMode="External"/><Relationship Id="rId4" Type="http://schemas.openxmlformats.org/officeDocument/2006/relationships/hyperlink" Target="https://podminky.urs.cz/item/CS_URS_2025_01/132112131" TargetMode="External"/><Relationship Id="rId9" Type="http://schemas.openxmlformats.org/officeDocument/2006/relationships/hyperlink" Target="https://podminky.urs.cz/item/CS_URS_2025_01/181311103" TargetMode="External"/><Relationship Id="rId13" Type="http://schemas.openxmlformats.org/officeDocument/2006/relationships/hyperlink" Target="https://podminky.urs.cz/item/CS_URS_2025_01/564750101" TargetMode="External"/><Relationship Id="rId18" Type="http://schemas.openxmlformats.org/officeDocument/2006/relationships/hyperlink" Target="https://podminky.urs.cz/item/CS_URS_2025_01/622273101" TargetMode="External"/><Relationship Id="rId39" Type="http://schemas.openxmlformats.org/officeDocument/2006/relationships/hyperlink" Target="https://podminky.urs.cz/item/CS_URS_2025_01/978035127" TargetMode="External"/><Relationship Id="rId34" Type="http://schemas.openxmlformats.org/officeDocument/2006/relationships/hyperlink" Target="https://podminky.urs.cz/item/CS_URS_2025_01/944511811" TargetMode="External"/><Relationship Id="rId50" Type="http://schemas.openxmlformats.org/officeDocument/2006/relationships/hyperlink" Target="https://podminky.urs.cz/item/CS_URS_2025_01/998011003" TargetMode="External"/><Relationship Id="rId55" Type="http://schemas.openxmlformats.org/officeDocument/2006/relationships/hyperlink" Target="https://podminky.urs.cz/item/CS_URS_2025_01/712363001" TargetMode="External"/><Relationship Id="rId76" Type="http://schemas.openxmlformats.org/officeDocument/2006/relationships/hyperlink" Target="https://podminky.urs.cz/item/CS_URS_2025_01/764518623" TargetMode="External"/><Relationship Id="rId97" Type="http://schemas.openxmlformats.org/officeDocument/2006/relationships/hyperlink" Target="https://podminky.urs.cz/item/CS_URS_2025_01/783807440" TargetMode="External"/><Relationship Id="rId104" Type="http://schemas.openxmlformats.org/officeDocument/2006/relationships/hyperlink" Target="https://podminky.urs.cz/item/CS_URS_2022_02/049303000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81"/>
      <c r="AS2" s="381"/>
      <c r="AT2" s="381"/>
      <c r="AU2" s="381"/>
      <c r="AV2" s="381"/>
      <c r="AW2" s="381"/>
      <c r="AX2" s="381"/>
      <c r="AY2" s="381"/>
      <c r="AZ2" s="381"/>
      <c r="BA2" s="381"/>
      <c r="BB2" s="381"/>
      <c r="BC2" s="381"/>
      <c r="BD2" s="381"/>
      <c r="BE2" s="381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45" t="s">
        <v>14</v>
      </c>
      <c r="L5" s="346"/>
      <c r="M5" s="346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6"/>
      <c r="Z5" s="346"/>
      <c r="AA5" s="346"/>
      <c r="AB5" s="346"/>
      <c r="AC5" s="346"/>
      <c r="AD5" s="346"/>
      <c r="AE5" s="346"/>
      <c r="AF5" s="346"/>
      <c r="AG5" s="346"/>
      <c r="AH5" s="346"/>
      <c r="AI5" s="346"/>
      <c r="AJ5" s="346"/>
      <c r="AK5" s="346"/>
      <c r="AL5" s="346"/>
      <c r="AM5" s="346"/>
      <c r="AN5" s="346"/>
      <c r="AO5" s="346"/>
      <c r="AP5" s="24"/>
      <c r="AQ5" s="24"/>
      <c r="AR5" s="22"/>
      <c r="BE5" s="342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47" t="s">
        <v>17</v>
      </c>
      <c r="L6" s="346"/>
      <c r="M6" s="346"/>
      <c r="N6" s="346"/>
      <c r="O6" s="346"/>
      <c r="P6" s="346"/>
      <c r="Q6" s="346"/>
      <c r="R6" s="346"/>
      <c r="S6" s="346"/>
      <c r="T6" s="346"/>
      <c r="U6" s="346"/>
      <c r="V6" s="346"/>
      <c r="W6" s="346"/>
      <c r="X6" s="346"/>
      <c r="Y6" s="346"/>
      <c r="Z6" s="346"/>
      <c r="AA6" s="346"/>
      <c r="AB6" s="346"/>
      <c r="AC6" s="346"/>
      <c r="AD6" s="346"/>
      <c r="AE6" s="346"/>
      <c r="AF6" s="346"/>
      <c r="AG6" s="346"/>
      <c r="AH6" s="346"/>
      <c r="AI6" s="346"/>
      <c r="AJ6" s="346"/>
      <c r="AK6" s="346"/>
      <c r="AL6" s="346"/>
      <c r="AM6" s="346"/>
      <c r="AN6" s="346"/>
      <c r="AO6" s="346"/>
      <c r="AP6" s="24"/>
      <c r="AQ6" s="24"/>
      <c r="AR6" s="22"/>
      <c r="BE6" s="343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43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43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43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43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43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43"/>
      <c r="BS12" s="19" t="s">
        <v>6</v>
      </c>
    </row>
    <row r="13" spans="1:74" s="1" customFormat="1" ht="12" customHeight="1">
      <c r="B13" s="23"/>
      <c r="C13" s="24"/>
      <c r="D13" s="31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31</v>
      </c>
      <c r="AO13" s="24"/>
      <c r="AP13" s="24"/>
      <c r="AQ13" s="24"/>
      <c r="AR13" s="22"/>
      <c r="BE13" s="343"/>
      <c r="BS13" s="19" t="s">
        <v>6</v>
      </c>
    </row>
    <row r="14" spans="1:74" ht="12.75">
      <c r="B14" s="23"/>
      <c r="C14" s="24"/>
      <c r="D14" s="24"/>
      <c r="E14" s="348" t="s">
        <v>31</v>
      </c>
      <c r="F14" s="349"/>
      <c r="G14" s="349"/>
      <c r="H14" s="349"/>
      <c r="I14" s="349"/>
      <c r="J14" s="349"/>
      <c r="K14" s="349"/>
      <c r="L14" s="349"/>
      <c r="M14" s="349"/>
      <c r="N14" s="349"/>
      <c r="O14" s="349"/>
      <c r="P14" s="349"/>
      <c r="Q14" s="349"/>
      <c r="R14" s="349"/>
      <c r="S14" s="349"/>
      <c r="T14" s="349"/>
      <c r="U14" s="349"/>
      <c r="V14" s="349"/>
      <c r="W14" s="349"/>
      <c r="X14" s="349"/>
      <c r="Y14" s="349"/>
      <c r="Z14" s="349"/>
      <c r="AA14" s="349"/>
      <c r="AB14" s="349"/>
      <c r="AC14" s="349"/>
      <c r="AD14" s="349"/>
      <c r="AE14" s="349"/>
      <c r="AF14" s="349"/>
      <c r="AG14" s="349"/>
      <c r="AH14" s="349"/>
      <c r="AI14" s="349"/>
      <c r="AJ14" s="349"/>
      <c r="AK14" s="31" t="s">
        <v>29</v>
      </c>
      <c r="AL14" s="24"/>
      <c r="AM14" s="24"/>
      <c r="AN14" s="33" t="s">
        <v>31</v>
      </c>
      <c r="AO14" s="24"/>
      <c r="AP14" s="24"/>
      <c r="AQ14" s="24"/>
      <c r="AR14" s="22"/>
      <c r="BE14" s="343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43"/>
      <c r="BS15" s="19" t="s">
        <v>4</v>
      </c>
    </row>
    <row r="16" spans="1:74" s="1" customFormat="1" ht="12" customHeight="1">
      <c r="B16" s="23"/>
      <c r="C16" s="24"/>
      <c r="D16" s="31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43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29</v>
      </c>
      <c r="AL17" s="24"/>
      <c r="AM17" s="24"/>
      <c r="AN17" s="29" t="s">
        <v>35</v>
      </c>
      <c r="AO17" s="24"/>
      <c r="AP17" s="24"/>
      <c r="AQ17" s="24"/>
      <c r="AR17" s="22"/>
      <c r="BE17" s="343"/>
      <c r="BS17" s="19" t="s">
        <v>36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43"/>
      <c r="BS18" s="19" t="s">
        <v>6</v>
      </c>
    </row>
    <row r="19" spans="1:71" s="1" customFormat="1" ht="12" customHeight="1">
      <c r="B19" s="23"/>
      <c r="C19" s="24"/>
      <c r="D19" s="31" t="s">
        <v>37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43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43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43"/>
    </row>
    <row r="22" spans="1:71" s="1" customFormat="1" ht="12" customHeight="1">
      <c r="B22" s="23"/>
      <c r="C22" s="24"/>
      <c r="D22" s="31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43"/>
    </row>
    <row r="23" spans="1:71" s="1" customFormat="1" ht="47.25" customHeight="1">
      <c r="B23" s="23"/>
      <c r="C23" s="24"/>
      <c r="D23" s="24"/>
      <c r="E23" s="350" t="s">
        <v>40</v>
      </c>
      <c r="F23" s="350"/>
      <c r="G23" s="350"/>
      <c r="H23" s="350"/>
      <c r="I23" s="350"/>
      <c r="J23" s="350"/>
      <c r="K23" s="350"/>
      <c r="L23" s="350"/>
      <c r="M23" s="350"/>
      <c r="N23" s="350"/>
      <c r="O23" s="350"/>
      <c r="P23" s="350"/>
      <c r="Q23" s="350"/>
      <c r="R23" s="350"/>
      <c r="S23" s="350"/>
      <c r="T23" s="350"/>
      <c r="U23" s="350"/>
      <c r="V23" s="350"/>
      <c r="W23" s="350"/>
      <c r="X23" s="350"/>
      <c r="Y23" s="350"/>
      <c r="Z23" s="350"/>
      <c r="AA23" s="350"/>
      <c r="AB23" s="350"/>
      <c r="AC23" s="350"/>
      <c r="AD23" s="350"/>
      <c r="AE23" s="350"/>
      <c r="AF23" s="350"/>
      <c r="AG23" s="350"/>
      <c r="AH23" s="350"/>
      <c r="AI23" s="350"/>
      <c r="AJ23" s="350"/>
      <c r="AK23" s="350"/>
      <c r="AL23" s="350"/>
      <c r="AM23" s="350"/>
      <c r="AN23" s="350"/>
      <c r="AO23" s="24"/>
      <c r="AP23" s="24"/>
      <c r="AQ23" s="24"/>
      <c r="AR23" s="22"/>
      <c r="BE23" s="343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43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43"/>
    </row>
    <row r="26" spans="1:71" s="2" customFormat="1" ht="25.9" customHeight="1">
      <c r="A26" s="36"/>
      <c r="B26" s="37"/>
      <c r="C26" s="38"/>
      <c r="D26" s="39" t="s">
        <v>41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51">
        <f>ROUND(AG54,2)</f>
        <v>0</v>
      </c>
      <c r="AL26" s="352"/>
      <c r="AM26" s="352"/>
      <c r="AN26" s="352"/>
      <c r="AO26" s="352"/>
      <c r="AP26" s="38"/>
      <c r="AQ26" s="38"/>
      <c r="AR26" s="41"/>
      <c r="BE26" s="343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43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53" t="s">
        <v>42</v>
      </c>
      <c r="M28" s="353"/>
      <c r="N28" s="353"/>
      <c r="O28" s="353"/>
      <c r="P28" s="353"/>
      <c r="Q28" s="38"/>
      <c r="R28" s="38"/>
      <c r="S28" s="38"/>
      <c r="T28" s="38"/>
      <c r="U28" s="38"/>
      <c r="V28" s="38"/>
      <c r="W28" s="353" t="s">
        <v>43</v>
      </c>
      <c r="X28" s="353"/>
      <c r="Y28" s="353"/>
      <c r="Z28" s="353"/>
      <c r="AA28" s="353"/>
      <c r="AB28" s="353"/>
      <c r="AC28" s="353"/>
      <c r="AD28" s="353"/>
      <c r="AE28" s="353"/>
      <c r="AF28" s="38"/>
      <c r="AG28" s="38"/>
      <c r="AH28" s="38"/>
      <c r="AI28" s="38"/>
      <c r="AJ28" s="38"/>
      <c r="AK28" s="353" t="s">
        <v>44</v>
      </c>
      <c r="AL28" s="353"/>
      <c r="AM28" s="353"/>
      <c r="AN28" s="353"/>
      <c r="AO28" s="353"/>
      <c r="AP28" s="38"/>
      <c r="AQ28" s="38"/>
      <c r="AR28" s="41"/>
      <c r="BE28" s="343"/>
    </row>
    <row r="29" spans="1:71" s="3" customFormat="1" ht="14.45" customHeight="1">
      <c r="B29" s="42"/>
      <c r="C29" s="43"/>
      <c r="D29" s="31" t="s">
        <v>45</v>
      </c>
      <c r="E29" s="43"/>
      <c r="F29" s="31" t="s">
        <v>46</v>
      </c>
      <c r="G29" s="43"/>
      <c r="H29" s="43"/>
      <c r="I29" s="43"/>
      <c r="J29" s="43"/>
      <c r="K29" s="43"/>
      <c r="L29" s="356">
        <v>0.21</v>
      </c>
      <c r="M29" s="355"/>
      <c r="N29" s="355"/>
      <c r="O29" s="355"/>
      <c r="P29" s="355"/>
      <c r="Q29" s="43"/>
      <c r="R29" s="43"/>
      <c r="S29" s="43"/>
      <c r="T29" s="43"/>
      <c r="U29" s="43"/>
      <c r="V29" s="43"/>
      <c r="W29" s="354">
        <f>ROUND(AZ54, 2)</f>
        <v>0</v>
      </c>
      <c r="X29" s="355"/>
      <c r="Y29" s="355"/>
      <c r="Z29" s="355"/>
      <c r="AA29" s="355"/>
      <c r="AB29" s="355"/>
      <c r="AC29" s="355"/>
      <c r="AD29" s="355"/>
      <c r="AE29" s="355"/>
      <c r="AF29" s="43"/>
      <c r="AG29" s="43"/>
      <c r="AH29" s="43"/>
      <c r="AI29" s="43"/>
      <c r="AJ29" s="43"/>
      <c r="AK29" s="354">
        <f>ROUND(AV54, 2)</f>
        <v>0</v>
      </c>
      <c r="AL29" s="355"/>
      <c r="AM29" s="355"/>
      <c r="AN29" s="355"/>
      <c r="AO29" s="355"/>
      <c r="AP29" s="43"/>
      <c r="AQ29" s="43"/>
      <c r="AR29" s="44"/>
      <c r="BE29" s="344"/>
    </row>
    <row r="30" spans="1:71" s="3" customFormat="1" ht="14.45" customHeight="1">
      <c r="B30" s="42"/>
      <c r="C30" s="43"/>
      <c r="D30" s="43"/>
      <c r="E30" s="43"/>
      <c r="F30" s="31" t="s">
        <v>47</v>
      </c>
      <c r="G30" s="43"/>
      <c r="H30" s="43"/>
      <c r="I30" s="43"/>
      <c r="J30" s="43"/>
      <c r="K30" s="43"/>
      <c r="L30" s="356">
        <v>0.12</v>
      </c>
      <c r="M30" s="355"/>
      <c r="N30" s="355"/>
      <c r="O30" s="355"/>
      <c r="P30" s="355"/>
      <c r="Q30" s="43"/>
      <c r="R30" s="43"/>
      <c r="S30" s="43"/>
      <c r="T30" s="43"/>
      <c r="U30" s="43"/>
      <c r="V30" s="43"/>
      <c r="W30" s="354">
        <f>ROUND(BA54, 2)</f>
        <v>0</v>
      </c>
      <c r="X30" s="355"/>
      <c r="Y30" s="355"/>
      <c r="Z30" s="355"/>
      <c r="AA30" s="355"/>
      <c r="AB30" s="355"/>
      <c r="AC30" s="355"/>
      <c r="AD30" s="355"/>
      <c r="AE30" s="355"/>
      <c r="AF30" s="43"/>
      <c r="AG30" s="43"/>
      <c r="AH30" s="43"/>
      <c r="AI30" s="43"/>
      <c r="AJ30" s="43"/>
      <c r="AK30" s="354">
        <f>ROUND(AW54, 2)</f>
        <v>0</v>
      </c>
      <c r="AL30" s="355"/>
      <c r="AM30" s="355"/>
      <c r="AN30" s="355"/>
      <c r="AO30" s="355"/>
      <c r="AP30" s="43"/>
      <c r="AQ30" s="43"/>
      <c r="AR30" s="44"/>
      <c r="BE30" s="344"/>
    </row>
    <row r="31" spans="1:71" s="3" customFormat="1" ht="14.45" hidden="1" customHeight="1">
      <c r="B31" s="42"/>
      <c r="C31" s="43"/>
      <c r="D31" s="43"/>
      <c r="E31" s="43"/>
      <c r="F31" s="31" t="s">
        <v>48</v>
      </c>
      <c r="G31" s="43"/>
      <c r="H31" s="43"/>
      <c r="I31" s="43"/>
      <c r="J31" s="43"/>
      <c r="K31" s="43"/>
      <c r="L31" s="356">
        <v>0.21</v>
      </c>
      <c r="M31" s="355"/>
      <c r="N31" s="355"/>
      <c r="O31" s="355"/>
      <c r="P31" s="355"/>
      <c r="Q31" s="43"/>
      <c r="R31" s="43"/>
      <c r="S31" s="43"/>
      <c r="T31" s="43"/>
      <c r="U31" s="43"/>
      <c r="V31" s="43"/>
      <c r="W31" s="354">
        <f>ROUND(BB54, 2)</f>
        <v>0</v>
      </c>
      <c r="X31" s="355"/>
      <c r="Y31" s="355"/>
      <c r="Z31" s="355"/>
      <c r="AA31" s="355"/>
      <c r="AB31" s="355"/>
      <c r="AC31" s="355"/>
      <c r="AD31" s="355"/>
      <c r="AE31" s="355"/>
      <c r="AF31" s="43"/>
      <c r="AG31" s="43"/>
      <c r="AH31" s="43"/>
      <c r="AI31" s="43"/>
      <c r="AJ31" s="43"/>
      <c r="AK31" s="354">
        <v>0</v>
      </c>
      <c r="AL31" s="355"/>
      <c r="AM31" s="355"/>
      <c r="AN31" s="355"/>
      <c r="AO31" s="355"/>
      <c r="AP31" s="43"/>
      <c r="AQ31" s="43"/>
      <c r="AR31" s="44"/>
      <c r="BE31" s="344"/>
    </row>
    <row r="32" spans="1:71" s="3" customFormat="1" ht="14.45" hidden="1" customHeight="1">
      <c r="B32" s="42"/>
      <c r="C32" s="43"/>
      <c r="D32" s="43"/>
      <c r="E32" s="43"/>
      <c r="F32" s="31" t="s">
        <v>49</v>
      </c>
      <c r="G32" s="43"/>
      <c r="H32" s="43"/>
      <c r="I32" s="43"/>
      <c r="J32" s="43"/>
      <c r="K32" s="43"/>
      <c r="L32" s="356">
        <v>0.12</v>
      </c>
      <c r="M32" s="355"/>
      <c r="N32" s="355"/>
      <c r="O32" s="355"/>
      <c r="P32" s="355"/>
      <c r="Q32" s="43"/>
      <c r="R32" s="43"/>
      <c r="S32" s="43"/>
      <c r="T32" s="43"/>
      <c r="U32" s="43"/>
      <c r="V32" s="43"/>
      <c r="W32" s="354">
        <f>ROUND(BC54, 2)</f>
        <v>0</v>
      </c>
      <c r="X32" s="355"/>
      <c r="Y32" s="355"/>
      <c r="Z32" s="355"/>
      <c r="AA32" s="355"/>
      <c r="AB32" s="355"/>
      <c r="AC32" s="355"/>
      <c r="AD32" s="355"/>
      <c r="AE32" s="355"/>
      <c r="AF32" s="43"/>
      <c r="AG32" s="43"/>
      <c r="AH32" s="43"/>
      <c r="AI32" s="43"/>
      <c r="AJ32" s="43"/>
      <c r="AK32" s="354">
        <v>0</v>
      </c>
      <c r="AL32" s="355"/>
      <c r="AM32" s="355"/>
      <c r="AN32" s="355"/>
      <c r="AO32" s="355"/>
      <c r="AP32" s="43"/>
      <c r="AQ32" s="43"/>
      <c r="AR32" s="44"/>
      <c r="BE32" s="344"/>
    </row>
    <row r="33" spans="1:57" s="3" customFormat="1" ht="14.45" hidden="1" customHeight="1">
      <c r="B33" s="42"/>
      <c r="C33" s="43"/>
      <c r="D33" s="43"/>
      <c r="E33" s="43"/>
      <c r="F33" s="31" t="s">
        <v>50</v>
      </c>
      <c r="G33" s="43"/>
      <c r="H33" s="43"/>
      <c r="I33" s="43"/>
      <c r="J33" s="43"/>
      <c r="K33" s="43"/>
      <c r="L33" s="356">
        <v>0</v>
      </c>
      <c r="M33" s="355"/>
      <c r="N33" s="355"/>
      <c r="O33" s="355"/>
      <c r="P33" s="355"/>
      <c r="Q33" s="43"/>
      <c r="R33" s="43"/>
      <c r="S33" s="43"/>
      <c r="T33" s="43"/>
      <c r="U33" s="43"/>
      <c r="V33" s="43"/>
      <c r="W33" s="354">
        <f>ROUND(BD54, 2)</f>
        <v>0</v>
      </c>
      <c r="X33" s="355"/>
      <c r="Y33" s="355"/>
      <c r="Z33" s="355"/>
      <c r="AA33" s="355"/>
      <c r="AB33" s="355"/>
      <c r="AC33" s="355"/>
      <c r="AD33" s="355"/>
      <c r="AE33" s="355"/>
      <c r="AF33" s="43"/>
      <c r="AG33" s="43"/>
      <c r="AH33" s="43"/>
      <c r="AI33" s="43"/>
      <c r="AJ33" s="43"/>
      <c r="AK33" s="354">
        <v>0</v>
      </c>
      <c r="AL33" s="355"/>
      <c r="AM33" s="355"/>
      <c r="AN33" s="355"/>
      <c r="AO33" s="355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51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52</v>
      </c>
      <c r="U35" s="47"/>
      <c r="V35" s="47"/>
      <c r="W35" s="47"/>
      <c r="X35" s="357" t="s">
        <v>53</v>
      </c>
      <c r="Y35" s="358"/>
      <c r="Z35" s="358"/>
      <c r="AA35" s="358"/>
      <c r="AB35" s="358"/>
      <c r="AC35" s="47"/>
      <c r="AD35" s="47"/>
      <c r="AE35" s="47"/>
      <c r="AF35" s="47"/>
      <c r="AG35" s="47"/>
      <c r="AH35" s="47"/>
      <c r="AI35" s="47"/>
      <c r="AJ35" s="47"/>
      <c r="AK35" s="359">
        <f>SUM(AK26:AK33)</f>
        <v>0</v>
      </c>
      <c r="AL35" s="358"/>
      <c r="AM35" s="358"/>
      <c r="AN35" s="358"/>
      <c r="AO35" s="360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54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202314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61" t="str">
        <f>K6</f>
        <v>Oprava fasády Masarykovy základní školy v Bohumíně II</v>
      </c>
      <c r="M45" s="362"/>
      <c r="N45" s="362"/>
      <c r="O45" s="362"/>
      <c r="P45" s="362"/>
      <c r="Q45" s="362"/>
      <c r="R45" s="362"/>
      <c r="S45" s="362"/>
      <c r="T45" s="362"/>
      <c r="U45" s="362"/>
      <c r="V45" s="362"/>
      <c r="W45" s="362"/>
      <c r="X45" s="362"/>
      <c r="Y45" s="362"/>
      <c r="Z45" s="362"/>
      <c r="AA45" s="362"/>
      <c r="AB45" s="362"/>
      <c r="AC45" s="362"/>
      <c r="AD45" s="362"/>
      <c r="AE45" s="362"/>
      <c r="AF45" s="362"/>
      <c r="AG45" s="362"/>
      <c r="AH45" s="362"/>
      <c r="AI45" s="362"/>
      <c r="AJ45" s="362"/>
      <c r="AK45" s="362"/>
      <c r="AL45" s="362"/>
      <c r="AM45" s="362"/>
      <c r="AN45" s="362"/>
      <c r="AO45" s="362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Bohumín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63" t="str">
        <f>IF(AN8= "","",AN8)</f>
        <v>16. 2. 2025</v>
      </c>
      <c r="AN47" s="363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Město Bohumín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32</v>
      </c>
      <c r="AJ49" s="38"/>
      <c r="AK49" s="38"/>
      <c r="AL49" s="38"/>
      <c r="AM49" s="364" t="str">
        <f>IF(E17="","",E17)</f>
        <v>RUSTICUS, s. r. o.</v>
      </c>
      <c r="AN49" s="365"/>
      <c r="AO49" s="365"/>
      <c r="AP49" s="365"/>
      <c r="AQ49" s="38"/>
      <c r="AR49" s="41"/>
      <c r="AS49" s="366" t="s">
        <v>55</v>
      </c>
      <c r="AT49" s="367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30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37</v>
      </c>
      <c r="AJ50" s="38"/>
      <c r="AK50" s="38"/>
      <c r="AL50" s="38"/>
      <c r="AM50" s="364" t="str">
        <f>IF(E20="","",E20)</f>
        <v>Pavel Pazdziora</v>
      </c>
      <c r="AN50" s="365"/>
      <c r="AO50" s="365"/>
      <c r="AP50" s="365"/>
      <c r="AQ50" s="38"/>
      <c r="AR50" s="41"/>
      <c r="AS50" s="368"/>
      <c r="AT50" s="369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70"/>
      <c r="AT51" s="371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72" t="s">
        <v>56</v>
      </c>
      <c r="D52" s="373"/>
      <c r="E52" s="373"/>
      <c r="F52" s="373"/>
      <c r="G52" s="373"/>
      <c r="H52" s="68"/>
      <c r="I52" s="374" t="s">
        <v>57</v>
      </c>
      <c r="J52" s="373"/>
      <c r="K52" s="373"/>
      <c r="L52" s="373"/>
      <c r="M52" s="373"/>
      <c r="N52" s="373"/>
      <c r="O52" s="373"/>
      <c r="P52" s="373"/>
      <c r="Q52" s="373"/>
      <c r="R52" s="373"/>
      <c r="S52" s="373"/>
      <c r="T52" s="373"/>
      <c r="U52" s="373"/>
      <c r="V52" s="373"/>
      <c r="W52" s="373"/>
      <c r="X52" s="373"/>
      <c r="Y52" s="373"/>
      <c r="Z52" s="373"/>
      <c r="AA52" s="373"/>
      <c r="AB52" s="373"/>
      <c r="AC52" s="373"/>
      <c r="AD52" s="373"/>
      <c r="AE52" s="373"/>
      <c r="AF52" s="373"/>
      <c r="AG52" s="375" t="s">
        <v>58</v>
      </c>
      <c r="AH52" s="373"/>
      <c r="AI52" s="373"/>
      <c r="AJ52" s="373"/>
      <c r="AK52" s="373"/>
      <c r="AL52" s="373"/>
      <c r="AM52" s="373"/>
      <c r="AN52" s="374" t="s">
        <v>59</v>
      </c>
      <c r="AO52" s="373"/>
      <c r="AP52" s="373"/>
      <c r="AQ52" s="69" t="s">
        <v>60</v>
      </c>
      <c r="AR52" s="41"/>
      <c r="AS52" s="70" t="s">
        <v>61</v>
      </c>
      <c r="AT52" s="71" t="s">
        <v>62</v>
      </c>
      <c r="AU52" s="71" t="s">
        <v>63</v>
      </c>
      <c r="AV52" s="71" t="s">
        <v>64</v>
      </c>
      <c r="AW52" s="71" t="s">
        <v>65</v>
      </c>
      <c r="AX52" s="71" t="s">
        <v>66</v>
      </c>
      <c r="AY52" s="71" t="s">
        <v>67</v>
      </c>
      <c r="AZ52" s="71" t="s">
        <v>68</v>
      </c>
      <c r="BA52" s="71" t="s">
        <v>69</v>
      </c>
      <c r="BB52" s="71" t="s">
        <v>70</v>
      </c>
      <c r="BC52" s="71" t="s">
        <v>71</v>
      </c>
      <c r="BD52" s="72" t="s">
        <v>72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73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79">
        <f>ROUND(SUM(AG55:AG56),2)</f>
        <v>0</v>
      </c>
      <c r="AH54" s="379"/>
      <c r="AI54" s="379"/>
      <c r="AJ54" s="379"/>
      <c r="AK54" s="379"/>
      <c r="AL54" s="379"/>
      <c r="AM54" s="379"/>
      <c r="AN54" s="380">
        <f>SUM(AG54,AT54)</f>
        <v>0</v>
      </c>
      <c r="AO54" s="380"/>
      <c r="AP54" s="380"/>
      <c r="AQ54" s="80" t="s">
        <v>19</v>
      </c>
      <c r="AR54" s="81"/>
      <c r="AS54" s="82">
        <f>ROUND(SUM(AS55:AS56),2)</f>
        <v>0</v>
      </c>
      <c r="AT54" s="83">
        <f>ROUND(SUM(AV54:AW54),2)</f>
        <v>0</v>
      </c>
      <c r="AU54" s="84">
        <f>ROUND(SUM(AU55:AU56),5)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ROUND(SUM(AZ55:AZ56),2)</f>
        <v>0</v>
      </c>
      <c r="BA54" s="83">
        <f>ROUND(SUM(BA55:BA56),2)</f>
        <v>0</v>
      </c>
      <c r="BB54" s="83">
        <f>ROUND(SUM(BB55:BB56),2)</f>
        <v>0</v>
      </c>
      <c r="BC54" s="83">
        <f>ROUND(SUM(BC55:BC56),2)</f>
        <v>0</v>
      </c>
      <c r="BD54" s="85">
        <f>ROUND(SUM(BD55:BD56),2)</f>
        <v>0</v>
      </c>
      <c r="BS54" s="86" t="s">
        <v>74</v>
      </c>
      <c r="BT54" s="86" t="s">
        <v>75</v>
      </c>
      <c r="BU54" s="87" t="s">
        <v>76</v>
      </c>
      <c r="BV54" s="86" t="s">
        <v>77</v>
      </c>
      <c r="BW54" s="86" t="s">
        <v>5</v>
      </c>
      <c r="BX54" s="86" t="s">
        <v>78</v>
      </c>
      <c r="CL54" s="86" t="s">
        <v>19</v>
      </c>
    </row>
    <row r="55" spans="1:91" s="7" customFormat="1" ht="24.75" customHeight="1">
      <c r="A55" s="88" t="s">
        <v>79</v>
      </c>
      <c r="B55" s="89"/>
      <c r="C55" s="90"/>
      <c r="D55" s="378" t="s">
        <v>80</v>
      </c>
      <c r="E55" s="378"/>
      <c r="F55" s="378"/>
      <c r="G55" s="378"/>
      <c r="H55" s="378"/>
      <c r="I55" s="91"/>
      <c r="J55" s="378" t="s">
        <v>81</v>
      </c>
      <c r="K55" s="378"/>
      <c r="L55" s="378"/>
      <c r="M55" s="378"/>
      <c r="N55" s="378"/>
      <c r="O55" s="378"/>
      <c r="P55" s="378"/>
      <c r="Q55" s="378"/>
      <c r="R55" s="378"/>
      <c r="S55" s="378"/>
      <c r="T55" s="378"/>
      <c r="U55" s="378"/>
      <c r="V55" s="378"/>
      <c r="W55" s="378"/>
      <c r="X55" s="378"/>
      <c r="Y55" s="378"/>
      <c r="Z55" s="378"/>
      <c r="AA55" s="378"/>
      <c r="AB55" s="378"/>
      <c r="AC55" s="378"/>
      <c r="AD55" s="378"/>
      <c r="AE55" s="378"/>
      <c r="AF55" s="378"/>
      <c r="AG55" s="376">
        <f>'SO 01 - E1 - Oprava fasád...'!J30</f>
        <v>0</v>
      </c>
      <c r="AH55" s="377"/>
      <c r="AI55" s="377"/>
      <c r="AJ55" s="377"/>
      <c r="AK55" s="377"/>
      <c r="AL55" s="377"/>
      <c r="AM55" s="377"/>
      <c r="AN55" s="376">
        <f>SUM(AG55,AT55)</f>
        <v>0</v>
      </c>
      <c r="AO55" s="377"/>
      <c r="AP55" s="377"/>
      <c r="AQ55" s="92" t="s">
        <v>82</v>
      </c>
      <c r="AR55" s="93"/>
      <c r="AS55" s="94">
        <v>0</v>
      </c>
      <c r="AT55" s="95">
        <f>ROUND(SUM(AV55:AW55),2)</f>
        <v>0</v>
      </c>
      <c r="AU55" s="96">
        <f>'SO 01 - E1 - Oprava fasád...'!P100</f>
        <v>0</v>
      </c>
      <c r="AV55" s="95">
        <f>'SO 01 - E1 - Oprava fasád...'!J33</f>
        <v>0</v>
      </c>
      <c r="AW55" s="95">
        <f>'SO 01 - E1 - Oprava fasád...'!J34</f>
        <v>0</v>
      </c>
      <c r="AX55" s="95">
        <f>'SO 01 - E1 - Oprava fasád...'!J35</f>
        <v>0</v>
      </c>
      <c r="AY55" s="95">
        <f>'SO 01 - E1 - Oprava fasád...'!J36</f>
        <v>0</v>
      </c>
      <c r="AZ55" s="95">
        <f>'SO 01 - E1 - Oprava fasád...'!F33</f>
        <v>0</v>
      </c>
      <c r="BA55" s="95">
        <f>'SO 01 - E1 - Oprava fasád...'!F34</f>
        <v>0</v>
      </c>
      <c r="BB55" s="95">
        <f>'SO 01 - E1 - Oprava fasád...'!F35</f>
        <v>0</v>
      </c>
      <c r="BC55" s="95">
        <f>'SO 01 - E1 - Oprava fasád...'!F36</f>
        <v>0</v>
      </c>
      <c r="BD55" s="97">
        <f>'SO 01 - E1 - Oprava fasád...'!F37</f>
        <v>0</v>
      </c>
      <c r="BT55" s="98" t="s">
        <v>83</v>
      </c>
      <c r="BV55" s="98" t="s">
        <v>77</v>
      </c>
      <c r="BW55" s="98" t="s">
        <v>84</v>
      </c>
      <c r="BX55" s="98" t="s">
        <v>5</v>
      </c>
      <c r="CL55" s="98" t="s">
        <v>19</v>
      </c>
      <c r="CM55" s="98" t="s">
        <v>85</v>
      </c>
    </row>
    <row r="56" spans="1:91" s="7" customFormat="1" ht="24.75" customHeight="1">
      <c r="A56" s="88" t="s">
        <v>79</v>
      </c>
      <c r="B56" s="89"/>
      <c r="C56" s="90"/>
      <c r="D56" s="378" t="s">
        <v>86</v>
      </c>
      <c r="E56" s="378"/>
      <c r="F56" s="378"/>
      <c r="G56" s="378"/>
      <c r="H56" s="378"/>
      <c r="I56" s="91"/>
      <c r="J56" s="378" t="s">
        <v>87</v>
      </c>
      <c r="K56" s="378"/>
      <c r="L56" s="378"/>
      <c r="M56" s="378"/>
      <c r="N56" s="378"/>
      <c r="O56" s="378"/>
      <c r="P56" s="378"/>
      <c r="Q56" s="378"/>
      <c r="R56" s="378"/>
      <c r="S56" s="378"/>
      <c r="T56" s="378"/>
      <c r="U56" s="378"/>
      <c r="V56" s="378"/>
      <c r="W56" s="378"/>
      <c r="X56" s="378"/>
      <c r="Y56" s="378"/>
      <c r="Z56" s="378"/>
      <c r="AA56" s="378"/>
      <c r="AB56" s="378"/>
      <c r="AC56" s="378"/>
      <c r="AD56" s="378"/>
      <c r="AE56" s="378"/>
      <c r="AF56" s="378"/>
      <c r="AG56" s="376">
        <f>'SO 01 - E4 - Oprava fasád...'!J30</f>
        <v>0</v>
      </c>
      <c r="AH56" s="377"/>
      <c r="AI56" s="377"/>
      <c r="AJ56" s="377"/>
      <c r="AK56" s="377"/>
      <c r="AL56" s="377"/>
      <c r="AM56" s="377"/>
      <c r="AN56" s="376">
        <f>SUM(AG56,AT56)</f>
        <v>0</v>
      </c>
      <c r="AO56" s="377"/>
      <c r="AP56" s="377"/>
      <c r="AQ56" s="92" t="s">
        <v>82</v>
      </c>
      <c r="AR56" s="93"/>
      <c r="AS56" s="99">
        <v>0</v>
      </c>
      <c r="AT56" s="100">
        <f>ROUND(SUM(AV56:AW56),2)</f>
        <v>0</v>
      </c>
      <c r="AU56" s="101">
        <f>'SO 01 - E4 - Oprava fasád...'!P102</f>
        <v>0</v>
      </c>
      <c r="AV56" s="100">
        <f>'SO 01 - E4 - Oprava fasád...'!J33</f>
        <v>0</v>
      </c>
      <c r="AW56" s="100">
        <f>'SO 01 - E4 - Oprava fasád...'!J34</f>
        <v>0</v>
      </c>
      <c r="AX56" s="100">
        <f>'SO 01 - E4 - Oprava fasád...'!J35</f>
        <v>0</v>
      </c>
      <c r="AY56" s="100">
        <f>'SO 01 - E4 - Oprava fasád...'!J36</f>
        <v>0</v>
      </c>
      <c r="AZ56" s="100">
        <f>'SO 01 - E4 - Oprava fasád...'!F33</f>
        <v>0</v>
      </c>
      <c r="BA56" s="100">
        <f>'SO 01 - E4 - Oprava fasád...'!F34</f>
        <v>0</v>
      </c>
      <c r="BB56" s="100">
        <f>'SO 01 - E4 - Oprava fasád...'!F35</f>
        <v>0</v>
      </c>
      <c r="BC56" s="100">
        <f>'SO 01 - E4 - Oprava fasád...'!F36</f>
        <v>0</v>
      </c>
      <c r="BD56" s="102">
        <f>'SO 01 - E4 - Oprava fasád...'!F37</f>
        <v>0</v>
      </c>
      <c r="BT56" s="98" t="s">
        <v>83</v>
      </c>
      <c r="BV56" s="98" t="s">
        <v>77</v>
      </c>
      <c r="BW56" s="98" t="s">
        <v>88</v>
      </c>
      <c r="BX56" s="98" t="s">
        <v>5</v>
      </c>
      <c r="CL56" s="98" t="s">
        <v>19</v>
      </c>
      <c r="CM56" s="98" t="s">
        <v>85</v>
      </c>
    </row>
    <row r="57" spans="1:91" s="2" customFormat="1" ht="30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1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  <row r="58" spans="1:91" s="2" customFormat="1" ht="6.95" customHeight="1">
      <c r="A58" s="36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4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</sheetData>
  <sheetProtection password="CC35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01 - E1 - Oprava fasád...'!C2" display="/"/>
    <hyperlink ref="A56" location="'SO 01 - E4 - Oprava fasád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53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81"/>
      <c r="M2" s="381"/>
      <c r="N2" s="381"/>
      <c r="O2" s="381"/>
      <c r="P2" s="381"/>
      <c r="Q2" s="381"/>
      <c r="R2" s="381"/>
      <c r="S2" s="381"/>
      <c r="T2" s="381"/>
      <c r="U2" s="381"/>
      <c r="V2" s="381"/>
      <c r="AT2" s="19" t="s">
        <v>84</v>
      </c>
      <c r="AZ2" s="103" t="s">
        <v>89</v>
      </c>
      <c r="BA2" s="103" t="s">
        <v>90</v>
      </c>
      <c r="BB2" s="103" t="s">
        <v>91</v>
      </c>
      <c r="BC2" s="103" t="s">
        <v>92</v>
      </c>
      <c r="BD2" s="103" t="s">
        <v>93</v>
      </c>
    </row>
    <row r="3" spans="1:5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85</v>
      </c>
      <c r="AZ3" s="103" t="s">
        <v>94</v>
      </c>
      <c r="BA3" s="103" t="s">
        <v>95</v>
      </c>
      <c r="BB3" s="103" t="s">
        <v>96</v>
      </c>
      <c r="BC3" s="103" t="s">
        <v>97</v>
      </c>
      <c r="BD3" s="103" t="s">
        <v>93</v>
      </c>
    </row>
    <row r="4" spans="1:56" s="1" customFormat="1" ht="24.95" customHeight="1">
      <c r="B4" s="22"/>
      <c r="D4" s="106" t="s">
        <v>98</v>
      </c>
      <c r="L4" s="22"/>
      <c r="M4" s="107" t="s">
        <v>10</v>
      </c>
      <c r="AT4" s="19" t="s">
        <v>4</v>
      </c>
      <c r="AZ4" s="103" t="s">
        <v>99</v>
      </c>
      <c r="BA4" s="103" t="s">
        <v>100</v>
      </c>
      <c r="BB4" s="103" t="s">
        <v>96</v>
      </c>
      <c r="BC4" s="103" t="s">
        <v>101</v>
      </c>
      <c r="BD4" s="103" t="s">
        <v>93</v>
      </c>
    </row>
    <row r="5" spans="1:56" s="1" customFormat="1" ht="6.95" customHeight="1">
      <c r="B5" s="22"/>
      <c r="L5" s="22"/>
      <c r="AZ5" s="103" t="s">
        <v>102</v>
      </c>
      <c r="BA5" s="103" t="s">
        <v>103</v>
      </c>
      <c r="BB5" s="103" t="s">
        <v>91</v>
      </c>
      <c r="BC5" s="103" t="s">
        <v>104</v>
      </c>
      <c r="BD5" s="103" t="s">
        <v>93</v>
      </c>
    </row>
    <row r="6" spans="1:56" s="1" customFormat="1" ht="12" customHeight="1">
      <c r="B6" s="22"/>
      <c r="D6" s="108" t="s">
        <v>16</v>
      </c>
      <c r="L6" s="22"/>
      <c r="AZ6" s="103" t="s">
        <v>105</v>
      </c>
      <c r="BA6" s="103" t="s">
        <v>106</v>
      </c>
      <c r="BB6" s="103" t="s">
        <v>91</v>
      </c>
      <c r="BC6" s="103" t="s">
        <v>107</v>
      </c>
      <c r="BD6" s="103" t="s">
        <v>93</v>
      </c>
    </row>
    <row r="7" spans="1:56" s="1" customFormat="1" ht="16.5" customHeight="1">
      <c r="B7" s="22"/>
      <c r="E7" s="382" t="str">
        <f>'Rekapitulace stavby'!K6</f>
        <v>Oprava fasády Masarykovy základní školy v Bohumíně II</v>
      </c>
      <c r="F7" s="383"/>
      <c r="G7" s="383"/>
      <c r="H7" s="383"/>
      <c r="L7" s="22"/>
      <c r="AZ7" s="103" t="s">
        <v>108</v>
      </c>
      <c r="BA7" s="103" t="s">
        <v>109</v>
      </c>
      <c r="BB7" s="103" t="s">
        <v>91</v>
      </c>
      <c r="BC7" s="103" t="s">
        <v>110</v>
      </c>
      <c r="BD7" s="103" t="s">
        <v>93</v>
      </c>
    </row>
    <row r="8" spans="1:56" s="2" customFormat="1" ht="12" customHeight="1">
      <c r="A8" s="36"/>
      <c r="B8" s="41"/>
      <c r="C8" s="36"/>
      <c r="D8" s="108" t="s">
        <v>111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Z8" s="103" t="s">
        <v>112</v>
      </c>
      <c r="BA8" s="103" t="s">
        <v>113</v>
      </c>
      <c r="BB8" s="103" t="s">
        <v>96</v>
      </c>
      <c r="BC8" s="103" t="s">
        <v>114</v>
      </c>
      <c r="BD8" s="103" t="s">
        <v>93</v>
      </c>
    </row>
    <row r="9" spans="1:56" s="2" customFormat="1" ht="16.5" customHeight="1">
      <c r="A9" s="36"/>
      <c r="B9" s="41"/>
      <c r="C9" s="36"/>
      <c r="D9" s="36"/>
      <c r="E9" s="384" t="s">
        <v>115</v>
      </c>
      <c r="F9" s="385"/>
      <c r="G9" s="385"/>
      <c r="H9" s="385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103" t="s">
        <v>116</v>
      </c>
      <c r="BA9" s="103" t="s">
        <v>117</v>
      </c>
      <c r="BB9" s="103" t="s">
        <v>118</v>
      </c>
      <c r="BC9" s="103" t="s">
        <v>119</v>
      </c>
      <c r="BD9" s="103" t="s">
        <v>93</v>
      </c>
    </row>
    <row r="10" spans="1:5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Z10" s="103" t="s">
        <v>120</v>
      </c>
      <c r="BA10" s="103" t="s">
        <v>121</v>
      </c>
      <c r="BB10" s="103" t="s">
        <v>96</v>
      </c>
      <c r="BC10" s="103" t="s">
        <v>122</v>
      </c>
      <c r="BD10" s="103" t="s">
        <v>93</v>
      </c>
    </row>
    <row r="11" spans="1:56" s="2" customFormat="1" ht="12" customHeight="1">
      <c r="A11" s="36"/>
      <c r="B11" s="41"/>
      <c r="C11" s="36"/>
      <c r="D11" s="108" t="s">
        <v>18</v>
      </c>
      <c r="E11" s="36"/>
      <c r="F11" s="110" t="s">
        <v>19</v>
      </c>
      <c r="G11" s="36"/>
      <c r="H11" s="36"/>
      <c r="I11" s="108" t="s">
        <v>20</v>
      </c>
      <c r="J11" s="110" t="s">
        <v>19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Z11" s="103" t="s">
        <v>123</v>
      </c>
      <c r="BA11" s="103" t="s">
        <v>124</v>
      </c>
      <c r="BB11" s="103" t="s">
        <v>96</v>
      </c>
      <c r="BC11" s="103" t="s">
        <v>125</v>
      </c>
      <c r="BD11" s="103" t="s">
        <v>93</v>
      </c>
    </row>
    <row r="12" spans="1:56" s="2" customFormat="1" ht="12" customHeight="1">
      <c r="A12" s="36"/>
      <c r="B12" s="41"/>
      <c r="C12" s="36"/>
      <c r="D12" s="108" t="s">
        <v>21</v>
      </c>
      <c r="E12" s="36"/>
      <c r="F12" s="110" t="s">
        <v>22</v>
      </c>
      <c r="G12" s="36"/>
      <c r="H12" s="36"/>
      <c r="I12" s="108" t="s">
        <v>23</v>
      </c>
      <c r="J12" s="111" t="str">
        <f>'Rekapitulace stavby'!AN8</f>
        <v>16. 2. 2025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Z12" s="103" t="s">
        <v>126</v>
      </c>
      <c r="BA12" s="103" t="s">
        <v>127</v>
      </c>
      <c r="BB12" s="103" t="s">
        <v>91</v>
      </c>
      <c r="BC12" s="103" t="s">
        <v>128</v>
      </c>
      <c r="BD12" s="103" t="s">
        <v>93</v>
      </c>
    </row>
    <row r="13" spans="1:5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Z13" s="103" t="s">
        <v>129</v>
      </c>
      <c r="BA13" s="103" t="s">
        <v>130</v>
      </c>
      <c r="BB13" s="103" t="s">
        <v>96</v>
      </c>
      <c r="BC13" s="103" t="s">
        <v>131</v>
      </c>
      <c r="BD13" s="103" t="s">
        <v>93</v>
      </c>
    </row>
    <row r="14" spans="1:56" s="2" customFormat="1" ht="12" customHeight="1">
      <c r="A14" s="36"/>
      <c r="B14" s="41"/>
      <c r="C14" s="36"/>
      <c r="D14" s="108" t="s">
        <v>25</v>
      </c>
      <c r="E14" s="36"/>
      <c r="F14" s="36"/>
      <c r="G14" s="36"/>
      <c r="H14" s="36"/>
      <c r="I14" s="108" t="s">
        <v>26</v>
      </c>
      <c r="J14" s="110" t="s">
        <v>27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Z14" s="103" t="s">
        <v>132</v>
      </c>
      <c r="BA14" s="103" t="s">
        <v>133</v>
      </c>
      <c r="BB14" s="103" t="s">
        <v>91</v>
      </c>
      <c r="BC14" s="103" t="s">
        <v>8</v>
      </c>
      <c r="BD14" s="103" t="s">
        <v>93</v>
      </c>
    </row>
    <row r="15" spans="1:56" s="2" customFormat="1" ht="18" customHeight="1">
      <c r="A15" s="36"/>
      <c r="B15" s="41"/>
      <c r="C15" s="36"/>
      <c r="D15" s="36"/>
      <c r="E15" s="110" t="s">
        <v>28</v>
      </c>
      <c r="F15" s="36"/>
      <c r="G15" s="36"/>
      <c r="H15" s="36"/>
      <c r="I15" s="108" t="s">
        <v>29</v>
      </c>
      <c r="J15" s="110" t="s">
        <v>19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Z15" s="103" t="s">
        <v>134</v>
      </c>
      <c r="BA15" s="103" t="s">
        <v>135</v>
      </c>
      <c r="BB15" s="103" t="s">
        <v>96</v>
      </c>
      <c r="BC15" s="103" t="s">
        <v>136</v>
      </c>
      <c r="BD15" s="103" t="s">
        <v>93</v>
      </c>
    </row>
    <row r="16" spans="1:5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Z16" s="103" t="s">
        <v>137</v>
      </c>
      <c r="BA16" s="103" t="s">
        <v>138</v>
      </c>
      <c r="BB16" s="103" t="s">
        <v>96</v>
      </c>
      <c r="BC16" s="103" t="s">
        <v>139</v>
      </c>
      <c r="BD16" s="103" t="s">
        <v>93</v>
      </c>
    </row>
    <row r="17" spans="1:56" s="2" customFormat="1" ht="12" customHeight="1">
      <c r="A17" s="36"/>
      <c r="B17" s="41"/>
      <c r="C17" s="36"/>
      <c r="D17" s="108" t="s">
        <v>30</v>
      </c>
      <c r="E17" s="36"/>
      <c r="F17" s="36"/>
      <c r="G17" s="36"/>
      <c r="H17" s="36"/>
      <c r="I17" s="108" t="s">
        <v>26</v>
      </c>
      <c r="J17" s="32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Z17" s="103" t="s">
        <v>140</v>
      </c>
      <c r="BA17" s="103" t="s">
        <v>141</v>
      </c>
      <c r="BB17" s="103" t="s">
        <v>96</v>
      </c>
      <c r="BC17" s="103" t="s">
        <v>142</v>
      </c>
      <c r="BD17" s="103" t="s">
        <v>93</v>
      </c>
    </row>
    <row r="18" spans="1:56" s="2" customFormat="1" ht="18" customHeight="1">
      <c r="A18" s="36"/>
      <c r="B18" s="41"/>
      <c r="C18" s="36"/>
      <c r="D18" s="36"/>
      <c r="E18" s="386" t="str">
        <f>'Rekapitulace stavby'!E14</f>
        <v>Vyplň údaj</v>
      </c>
      <c r="F18" s="387"/>
      <c r="G18" s="387"/>
      <c r="H18" s="387"/>
      <c r="I18" s="108" t="s">
        <v>29</v>
      </c>
      <c r="J18" s="32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Z18" s="103" t="s">
        <v>143</v>
      </c>
      <c r="BA18" s="103" t="s">
        <v>144</v>
      </c>
      <c r="BB18" s="103" t="s">
        <v>91</v>
      </c>
      <c r="BC18" s="103" t="s">
        <v>145</v>
      </c>
      <c r="BD18" s="103" t="s">
        <v>93</v>
      </c>
    </row>
    <row r="19" spans="1:56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Z19" s="103" t="s">
        <v>146</v>
      </c>
      <c r="BA19" s="103" t="s">
        <v>147</v>
      </c>
      <c r="BB19" s="103" t="s">
        <v>91</v>
      </c>
      <c r="BC19" s="103" t="s">
        <v>148</v>
      </c>
      <c r="BD19" s="103" t="s">
        <v>93</v>
      </c>
    </row>
    <row r="20" spans="1:56" s="2" customFormat="1" ht="12" customHeight="1">
      <c r="A20" s="36"/>
      <c r="B20" s="41"/>
      <c r="C20" s="36"/>
      <c r="D20" s="108" t="s">
        <v>32</v>
      </c>
      <c r="E20" s="36"/>
      <c r="F20" s="36"/>
      <c r="G20" s="36"/>
      <c r="H20" s="36"/>
      <c r="I20" s="108" t="s">
        <v>26</v>
      </c>
      <c r="J20" s="110" t="s">
        <v>33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Z20" s="103" t="s">
        <v>149</v>
      </c>
      <c r="BA20" s="103" t="s">
        <v>150</v>
      </c>
      <c r="BB20" s="103" t="s">
        <v>96</v>
      </c>
      <c r="BC20" s="103" t="s">
        <v>151</v>
      </c>
      <c r="BD20" s="103" t="s">
        <v>93</v>
      </c>
    </row>
    <row r="21" spans="1:56" s="2" customFormat="1" ht="18" customHeight="1">
      <c r="A21" s="36"/>
      <c r="B21" s="41"/>
      <c r="C21" s="36"/>
      <c r="D21" s="36"/>
      <c r="E21" s="110" t="s">
        <v>34</v>
      </c>
      <c r="F21" s="36"/>
      <c r="G21" s="36"/>
      <c r="H21" s="36"/>
      <c r="I21" s="108" t="s">
        <v>29</v>
      </c>
      <c r="J21" s="110" t="s">
        <v>35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Z21" s="103" t="s">
        <v>152</v>
      </c>
      <c r="BA21" s="103" t="s">
        <v>153</v>
      </c>
      <c r="BB21" s="103" t="s">
        <v>96</v>
      </c>
      <c r="BC21" s="103" t="s">
        <v>154</v>
      </c>
      <c r="BD21" s="103" t="s">
        <v>93</v>
      </c>
    </row>
    <row r="22" spans="1:56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Z22" s="103" t="s">
        <v>155</v>
      </c>
      <c r="BA22" s="103" t="s">
        <v>156</v>
      </c>
      <c r="BB22" s="103" t="s">
        <v>96</v>
      </c>
      <c r="BC22" s="103" t="s">
        <v>157</v>
      </c>
      <c r="BD22" s="103" t="s">
        <v>93</v>
      </c>
    </row>
    <row r="23" spans="1:56" s="2" customFormat="1" ht="12" customHeight="1">
      <c r="A23" s="36"/>
      <c r="B23" s="41"/>
      <c r="C23" s="36"/>
      <c r="D23" s="108" t="s">
        <v>37</v>
      </c>
      <c r="E23" s="36"/>
      <c r="F23" s="36"/>
      <c r="G23" s="36"/>
      <c r="H23" s="36"/>
      <c r="I23" s="108" t="s">
        <v>26</v>
      </c>
      <c r="J23" s="110" t="s">
        <v>19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Z23" s="103" t="s">
        <v>158</v>
      </c>
      <c r="BA23" s="103" t="s">
        <v>159</v>
      </c>
      <c r="BB23" s="103" t="s">
        <v>91</v>
      </c>
      <c r="BC23" s="103" t="s">
        <v>160</v>
      </c>
      <c r="BD23" s="103" t="s">
        <v>93</v>
      </c>
    </row>
    <row r="24" spans="1:56" s="2" customFormat="1" ht="18" customHeight="1">
      <c r="A24" s="36"/>
      <c r="B24" s="41"/>
      <c r="C24" s="36"/>
      <c r="D24" s="36"/>
      <c r="E24" s="110" t="s">
        <v>38</v>
      </c>
      <c r="F24" s="36"/>
      <c r="G24" s="36"/>
      <c r="H24" s="36"/>
      <c r="I24" s="108" t="s">
        <v>29</v>
      </c>
      <c r="J24" s="110" t="s">
        <v>19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Z24" s="103" t="s">
        <v>161</v>
      </c>
      <c r="BA24" s="103" t="s">
        <v>162</v>
      </c>
      <c r="BB24" s="103" t="s">
        <v>91</v>
      </c>
      <c r="BC24" s="103" t="s">
        <v>163</v>
      </c>
      <c r="BD24" s="103" t="s">
        <v>93</v>
      </c>
    </row>
    <row r="25" spans="1:56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Z25" s="103" t="s">
        <v>164</v>
      </c>
      <c r="BA25" s="103" t="s">
        <v>165</v>
      </c>
      <c r="BB25" s="103" t="s">
        <v>91</v>
      </c>
      <c r="BC25" s="103" t="s">
        <v>166</v>
      </c>
      <c r="BD25" s="103" t="s">
        <v>93</v>
      </c>
    </row>
    <row r="26" spans="1:56" s="2" customFormat="1" ht="12" customHeight="1">
      <c r="A26" s="36"/>
      <c r="B26" s="41"/>
      <c r="C26" s="36"/>
      <c r="D26" s="108" t="s">
        <v>39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Z26" s="103" t="s">
        <v>167</v>
      </c>
      <c r="BA26" s="103" t="s">
        <v>168</v>
      </c>
      <c r="BB26" s="103" t="s">
        <v>91</v>
      </c>
      <c r="BC26" s="103" t="s">
        <v>169</v>
      </c>
      <c r="BD26" s="103" t="s">
        <v>93</v>
      </c>
    </row>
    <row r="27" spans="1:56" s="8" customFormat="1" ht="16.5" customHeight="1">
      <c r="A27" s="112"/>
      <c r="B27" s="113"/>
      <c r="C27" s="112"/>
      <c r="D27" s="112"/>
      <c r="E27" s="388" t="s">
        <v>19</v>
      </c>
      <c r="F27" s="388"/>
      <c r="G27" s="388"/>
      <c r="H27" s="388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  <c r="AZ27" s="115" t="s">
        <v>170</v>
      </c>
      <c r="BA27" s="115" t="s">
        <v>171</v>
      </c>
      <c r="BB27" s="115" t="s">
        <v>96</v>
      </c>
      <c r="BC27" s="115" t="s">
        <v>131</v>
      </c>
      <c r="BD27" s="115" t="s">
        <v>93</v>
      </c>
    </row>
    <row r="28" spans="1:56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Z28" s="103" t="s">
        <v>172</v>
      </c>
      <c r="BA28" s="103" t="s">
        <v>173</v>
      </c>
      <c r="BB28" s="103" t="s">
        <v>96</v>
      </c>
      <c r="BC28" s="103" t="s">
        <v>174</v>
      </c>
      <c r="BD28" s="103" t="s">
        <v>93</v>
      </c>
    </row>
    <row r="29" spans="1:56" s="2" customFormat="1" ht="6.95" customHeight="1">
      <c r="A29" s="36"/>
      <c r="B29" s="41"/>
      <c r="C29" s="36"/>
      <c r="D29" s="116"/>
      <c r="E29" s="116"/>
      <c r="F29" s="116"/>
      <c r="G29" s="116"/>
      <c r="H29" s="116"/>
      <c r="I29" s="116"/>
      <c r="J29" s="116"/>
      <c r="K29" s="116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56" s="2" customFormat="1" ht="25.35" customHeight="1">
      <c r="A30" s="36"/>
      <c r="B30" s="41"/>
      <c r="C30" s="36"/>
      <c r="D30" s="117" t="s">
        <v>41</v>
      </c>
      <c r="E30" s="36"/>
      <c r="F30" s="36"/>
      <c r="G30" s="36"/>
      <c r="H30" s="36"/>
      <c r="I30" s="36"/>
      <c r="J30" s="118">
        <f>ROUND(J100,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56" s="2" customFormat="1" ht="6.95" customHeight="1">
      <c r="A31" s="36"/>
      <c r="B31" s="41"/>
      <c r="C31" s="36"/>
      <c r="D31" s="116"/>
      <c r="E31" s="116"/>
      <c r="F31" s="116"/>
      <c r="G31" s="116"/>
      <c r="H31" s="116"/>
      <c r="I31" s="116"/>
      <c r="J31" s="116"/>
      <c r="K31" s="116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56" s="2" customFormat="1" ht="14.45" customHeight="1">
      <c r="A32" s="36"/>
      <c r="B32" s="41"/>
      <c r="C32" s="36"/>
      <c r="D32" s="36"/>
      <c r="E32" s="36"/>
      <c r="F32" s="119" t="s">
        <v>43</v>
      </c>
      <c r="G32" s="36"/>
      <c r="H32" s="36"/>
      <c r="I32" s="119" t="s">
        <v>42</v>
      </c>
      <c r="J32" s="119" t="s">
        <v>44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0" t="s">
        <v>45</v>
      </c>
      <c r="E33" s="108" t="s">
        <v>46</v>
      </c>
      <c r="F33" s="121">
        <f>ROUND((SUM(BE100:BE538)),  2)</f>
        <v>0</v>
      </c>
      <c r="G33" s="36"/>
      <c r="H33" s="36"/>
      <c r="I33" s="122">
        <v>0.21</v>
      </c>
      <c r="J33" s="121">
        <f>ROUND(((SUM(BE100:BE538))*I33),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8" t="s">
        <v>47</v>
      </c>
      <c r="F34" s="121">
        <f>ROUND((SUM(BF100:BF538)),  2)</f>
        <v>0</v>
      </c>
      <c r="G34" s="36"/>
      <c r="H34" s="36"/>
      <c r="I34" s="122">
        <v>0.12</v>
      </c>
      <c r="J34" s="121">
        <f>ROUND(((SUM(BF100:BF538))*I34),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48</v>
      </c>
      <c r="F35" s="121">
        <f>ROUND((SUM(BG100:BG538)),  2)</f>
        <v>0</v>
      </c>
      <c r="G35" s="36"/>
      <c r="H35" s="36"/>
      <c r="I35" s="122">
        <v>0.21</v>
      </c>
      <c r="J35" s="121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49</v>
      </c>
      <c r="F36" s="121">
        <f>ROUND((SUM(BH100:BH538)),  2)</f>
        <v>0</v>
      </c>
      <c r="G36" s="36"/>
      <c r="H36" s="36"/>
      <c r="I36" s="122">
        <v>0.12</v>
      </c>
      <c r="J36" s="121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50</v>
      </c>
      <c r="F37" s="121">
        <f>ROUND((SUM(BI100:BI538)),  2)</f>
        <v>0</v>
      </c>
      <c r="G37" s="36"/>
      <c r="H37" s="36"/>
      <c r="I37" s="122">
        <v>0</v>
      </c>
      <c r="J37" s="121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3"/>
      <c r="D39" s="124" t="s">
        <v>51</v>
      </c>
      <c r="E39" s="125"/>
      <c r="F39" s="125"/>
      <c r="G39" s="126" t="s">
        <v>52</v>
      </c>
      <c r="H39" s="127" t="s">
        <v>53</v>
      </c>
      <c r="I39" s="125"/>
      <c r="J39" s="128">
        <f>SUM(J30:J37)</f>
        <v>0</v>
      </c>
      <c r="K39" s="129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175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9" t="str">
        <f>E7</f>
        <v>Oprava fasády Masarykovy základní školy v Bohumíně II</v>
      </c>
      <c r="F48" s="390"/>
      <c r="G48" s="390"/>
      <c r="H48" s="390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111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1" t="str">
        <f>E9</f>
        <v>SO 01 - E1 - Oprava fasády - 1. etapa</v>
      </c>
      <c r="F50" s="391"/>
      <c r="G50" s="391"/>
      <c r="H50" s="391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Bohumín</v>
      </c>
      <c r="G52" s="38"/>
      <c r="H52" s="38"/>
      <c r="I52" s="31" t="s">
        <v>23</v>
      </c>
      <c r="J52" s="61" t="str">
        <f>IF(J12="","",J12)</f>
        <v>16. 2. 2025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Město Bohumín</v>
      </c>
      <c r="G54" s="38"/>
      <c r="H54" s="38"/>
      <c r="I54" s="31" t="s">
        <v>32</v>
      </c>
      <c r="J54" s="34" t="str">
        <f>E21</f>
        <v>RUSTICUS, s. r. o.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37</v>
      </c>
      <c r="J55" s="34" t="str">
        <f>E24</f>
        <v>Pavel Pazdziora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4" t="s">
        <v>176</v>
      </c>
      <c r="D57" s="135"/>
      <c r="E57" s="135"/>
      <c r="F57" s="135"/>
      <c r="G57" s="135"/>
      <c r="H57" s="135"/>
      <c r="I57" s="135"/>
      <c r="J57" s="136" t="s">
        <v>177</v>
      </c>
      <c r="K57" s="135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7" t="s">
        <v>73</v>
      </c>
      <c r="D59" s="38"/>
      <c r="E59" s="38"/>
      <c r="F59" s="38"/>
      <c r="G59" s="38"/>
      <c r="H59" s="38"/>
      <c r="I59" s="38"/>
      <c r="J59" s="79">
        <f>J100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178</v>
      </c>
    </row>
    <row r="60" spans="1:47" s="9" customFormat="1" ht="24.95" customHeight="1">
      <c r="B60" s="138"/>
      <c r="C60" s="139"/>
      <c r="D60" s="140" t="s">
        <v>179</v>
      </c>
      <c r="E60" s="141"/>
      <c r="F60" s="141"/>
      <c r="G60" s="141"/>
      <c r="H60" s="141"/>
      <c r="I60" s="141"/>
      <c r="J60" s="142">
        <f>J101</f>
        <v>0</v>
      </c>
      <c r="K60" s="139"/>
      <c r="L60" s="143"/>
    </row>
    <row r="61" spans="1:47" s="10" customFormat="1" ht="19.899999999999999" customHeight="1">
      <c r="B61" s="144"/>
      <c r="C61" s="145"/>
      <c r="D61" s="146" t="s">
        <v>180</v>
      </c>
      <c r="E61" s="147"/>
      <c r="F61" s="147"/>
      <c r="G61" s="147"/>
      <c r="H61" s="147"/>
      <c r="I61" s="147"/>
      <c r="J61" s="148">
        <f>J102</f>
        <v>0</v>
      </c>
      <c r="K61" s="145"/>
      <c r="L61" s="149"/>
    </row>
    <row r="62" spans="1:47" s="10" customFormat="1" ht="19.899999999999999" customHeight="1">
      <c r="B62" s="144"/>
      <c r="C62" s="145"/>
      <c r="D62" s="146" t="s">
        <v>181</v>
      </c>
      <c r="E62" s="147"/>
      <c r="F62" s="147"/>
      <c r="G62" s="147"/>
      <c r="H62" s="147"/>
      <c r="I62" s="147"/>
      <c r="J62" s="148">
        <f>J145</f>
        <v>0</v>
      </c>
      <c r="K62" s="145"/>
      <c r="L62" s="149"/>
    </row>
    <row r="63" spans="1:47" s="10" customFormat="1" ht="19.899999999999999" customHeight="1">
      <c r="B63" s="144"/>
      <c r="C63" s="145"/>
      <c r="D63" s="146" t="s">
        <v>182</v>
      </c>
      <c r="E63" s="147"/>
      <c r="F63" s="147"/>
      <c r="G63" s="147"/>
      <c r="H63" s="147"/>
      <c r="I63" s="147"/>
      <c r="J63" s="148">
        <f>J153</f>
        <v>0</v>
      </c>
      <c r="K63" s="145"/>
      <c r="L63" s="149"/>
    </row>
    <row r="64" spans="1:47" s="10" customFormat="1" ht="19.899999999999999" customHeight="1">
      <c r="B64" s="144"/>
      <c r="C64" s="145"/>
      <c r="D64" s="146" t="s">
        <v>183</v>
      </c>
      <c r="E64" s="147"/>
      <c r="F64" s="147"/>
      <c r="G64" s="147"/>
      <c r="H64" s="147"/>
      <c r="I64" s="147"/>
      <c r="J64" s="148">
        <f>J165</f>
        <v>0</v>
      </c>
      <c r="K64" s="145"/>
      <c r="L64" s="149"/>
    </row>
    <row r="65" spans="2:12" s="10" customFormat="1" ht="19.899999999999999" customHeight="1">
      <c r="B65" s="144"/>
      <c r="C65" s="145"/>
      <c r="D65" s="146" t="s">
        <v>184</v>
      </c>
      <c r="E65" s="147"/>
      <c r="F65" s="147"/>
      <c r="G65" s="147"/>
      <c r="H65" s="147"/>
      <c r="I65" s="147"/>
      <c r="J65" s="148">
        <f>J176</f>
        <v>0</v>
      </c>
      <c r="K65" s="145"/>
      <c r="L65" s="149"/>
    </row>
    <row r="66" spans="2:12" s="10" customFormat="1" ht="19.899999999999999" customHeight="1">
      <c r="B66" s="144"/>
      <c r="C66" s="145"/>
      <c r="D66" s="146" t="s">
        <v>185</v>
      </c>
      <c r="E66" s="147"/>
      <c r="F66" s="147"/>
      <c r="G66" s="147"/>
      <c r="H66" s="147"/>
      <c r="I66" s="147"/>
      <c r="J66" s="148">
        <f>J226</f>
        <v>0</v>
      </c>
      <c r="K66" s="145"/>
      <c r="L66" s="149"/>
    </row>
    <row r="67" spans="2:12" s="10" customFormat="1" ht="19.899999999999999" customHeight="1">
      <c r="B67" s="144"/>
      <c r="C67" s="145"/>
      <c r="D67" s="146" t="s">
        <v>186</v>
      </c>
      <c r="E67" s="147"/>
      <c r="F67" s="147"/>
      <c r="G67" s="147"/>
      <c r="H67" s="147"/>
      <c r="I67" s="147"/>
      <c r="J67" s="148">
        <f>J288</f>
        <v>0</v>
      </c>
      <c r="K67" s="145"/>
      <c r="L67" s="149"/>
    </row>
    <row r="68" spans="2:12" s="10" customFormat="1" ht="19.899999999999999" customHeight="1">
      <c r="B68" s="144"/>
      <c r="C68" s="145"/>
      <c r="D68" s="146" t="s">
        <v>187</v>
      </c>
      <c r="E68" s="147"/>
      <c r="F68" s="147"/>
      <c r="G68" s="147"/>
      <c r="H68" s="147"/>
      <c r="I68" s="147"/>
      <c r="J68" s="148">
        <f>J311</f>
        <v>0</v>
      </c>
      <c r="K68" s="145"/>
      <c r="L68" s="149"/>
    </row>
    <row r="69" spans="2:12" s="9" customFormat="1" ht="24.95" customHeight="1">
      <c r="B69" s="138"/>
      <c r="C69" s="139"/>
      <c r="D69" s="140" t="s">
        <v>188</v>
      </c>
      <c r="E69" s="141"/>
      <c r="F69" s="141"/>
      <c r="G69" s="141"/>
      <c r="H69" s="141"/>
      <c r="I69" s="141"/>
      <c r="J69" s="142">
        <f>J314</f>
        <v>0</v>
      </c>
      <c r="K69" s="139"/>
      <c r="L69" s="143"/>
    </row>
    <row r="70" spans="2:12" s="10" customFormat="1" ht="19.899999999999999" customHeight="1">
      <c r="B70" s="144"/>
      <c r="C70" s="145"/>
      <c r="D70" s="146" t="s">
        <v>189</v>
      </c>
      <c r="E70" s="147"/>
      <c r="F70" s="147"/>
      <c r="G70" s="147"/>
      <c r="H70" s="147"/>
      <c r="I70" s="147"/>
      <c r="J70" s="148">
        <f>J315</f>
        <v>0</v>
      </c>
      <c r="K70" s="145"/>
      <c r="L70" s="149"/>
    </row>
    <row r="71" spans="2:12" s="10" customFormat="1" ht="19.899999999999999" customHeight="1">
      <c r="B71" s="144"/>
      <c r="C71" s="145"/>
      <c r="D71" s="146" t="s">
        <v>190</v>
      </c>
      <c r="E71" s="147"/>
      <c r="F71" s="147"/>
      <c r="G71" s="147"/>
      <c r="H71" s="147"/>
      <c r="I71" s="147"/>
      <c r="J71" s="148">
        <f>J322</f>
        <v>0</v>
      </c>
      <c r="K71" s="145"/>
      <c r="L71" s="149"/>
    </row>
    <row r="72" spans="2:12" s="10" customFormat="1" ht="19.899999999999999" customHeight="1">
      <c r="B72" s="144"/>
      <c r="C72" s="145"/>
      <c r="D72" s="146" t="s">
        <v>191</v>
      </c>
      <c r="E72" s="147"/>
      <c r="F72" s="147"/>
      <c r="G72" s="147"/>
      <c r="H72" s="147"/>
      <c r="I72" s="147"/>
      <c r="J72" s="148">
        <f>J333</f>
        <v>0</v>
      </c>
      <c r="K72" s="145"/>
      <c r="L72" s="149"/>
    </row>
    <row r="73" spans="2:12" s="10" customFormat="1" ht="19.899999999999999" customHeight="1">
      <c r="B73" s="144"/>
      <c r="C73" s="145"/>
      <c r="D73" s="146" t="s">
        <v>192</v>
      </c>
      <c r="E73" s="147"/>
      <c r="F73" s="147"/>
      <c r="G73" s="147"/>
      <c r="H73" s="147"/>
      <c r="I73" s="147"/>
      <c r="J73" s="148">
        <f>J402</f>
        <v>0</v>
      </c>
      <c r="K73" s="145"/>
      <c r="L73" s="149"/>
    </row>
    <row r="74" spans="2:12" s="10" customFormat="1" ht="19.899999999999999" customHeight="1">
      <c r="B74" s="144"/>
      <c r="C74" s="145"/>
      <c r="D74" s="146" t="s">
        <v>193</v>
      </c>
      <c r="E74" s="147"/>
      <c r="F74" s="147"/>
      <c r="G74" s="147"/>
      <c r="H74" s="147"/>
      <c r="I74" s="147"/>
      <c r="J74" s="148">
        <f>J434</f>
        <v>0</v>
      </c>
      <c r="K74" s="145"/>
      <c r="L74" s="149"/>
    </row>
    <row r="75" spans="2:12" s="10" customFormat="1" ht="19.899999999999999" customHeight="1">
      <c r="B75" s="144"/>
      <c r="C75" s="145"/>
      <c r="D75" s="146" t="s">
        <v>194</v>
      </c>
      <c r="E75" s="147"/>
      <c r="F75" s="147"/>
      <c r="G75" s="147"/>
      <c r="H75" s="147"/>
      <c r="I75" s="147"/>
      <c r="J75" s="148">
        <f>J449</f>
        <v>0</v>
      </c>
      <c r="K75" s="145"/>
      <c r="L75" s="149"/>
    </row>
    <row r="76" spans="2:12" s="9" customFormat="1" ht="24.95" customHeight="1">
      <c r="B76" s="138"/>
      <c r="C76" s="139"/>
      <c r="D76" s="140" t="s">
        <v>195</v>
      </c>
      <c r="E76" s="141"/>
      <c r="F76" s="141"/>
      <c r="G76" s="141"/>
      <c r="H76" s="141"/>
      <c r="I76" s="141"/>
      <c r="J76" s="142">
        <f>J509</f>
        <v>0</v>
      </c>
      <c r="K76" s="139"/>
      <c r="L76" s="143"/>
    </row>
    <row r="77" spans="2:12" s="9" customFormat="1" ht="24.95" customHeight="1">
      <c r="B77" s="138"/>
      <c r="C77" s="139"/>
      <c r="D77" s="140" t="s">
        <v>196</v>
      </c>
      <c r="E77" s="141"/>
      <c r="F77" s="141"/>
      <c r="G77" s="141"/>
      <c r="H77" s="141"/>
      <c r="I77" s="141"/>
      <c r="J77" s="142">
        <f>J514</f>
        <v>0</v>
      </c>
      <c r="K77" s="139"/>
      <c r="L77" s="143"/>
    </row>
    <row r="78" spans="2:12" s="10" customFormat="1" ht="19.899999999999999" customHeight="1">
      <c r="B78" s="144"/>
      <c r="C78" s="145"/>
      <c r="D78" s="146" t="s">
        <v>197</v>
      </c>
      <c r="E78" s="147"/>
      <c r="F78" s="147"/>
      <c r="G78" s="147"/>
      <c r="H78" s="147"/>
      <c r="I78" s="147"/>
      <c r="J78" s="148">
        <f>J515</f>
        <v>0</v>
      </c>
      <c r="K78" s="145"/>
      <c r="L78" s="149"/>
    </row>
    <row r="79" spans="2:12" s="10" customFormat="1" ht="19.899999999999999" customHeight="1">
      <c r="B79" s="144"/>
      <c r="C79" s="145"/>
      <c r="D79" s="146" t="s">
        <v>198</v>
      </c>
      <c r="E79" s="147"/>
      <c r="F79" s="147"/>
      <c r="G79" s="147"/>
      <c r="H79" s="147"/>
      <c r="I79" s="147"/>
      <c r="J79" s="148">
        <f>J522</f>
        <v>0</v>
      </c>
      <c r="K79" s="145"/>
      <c r="L79" s="149"/>
    </row>
    <row r="80" spans="2:12" s="10" customFormat="1" ht="19.899999999999999" customHeight="1">
      <c r="B80" s="144"/>
      <c r="C80" s="145"/>
      <c r="D80" s="146" t="s">
        <v>199</v>
      </c>
      <c r="E80" s="147"/>
      <c r="F80" s="147"/>
      <c r="G80" s="147"/>
      <c r="H80" s="147"/>
      <c r="I80" s="147"/>
      <c r="J80" s="148">
        <f>J530</f>
        <v>0</v>
      </c>
      <c r="K80" s="145"/>
      <c r="L80" s="149"/>
    </row>
    <row r="81" spans="1:31" s="2" customFormat="1" ht="21.7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09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s="2" customFormat="1" ht="6.95" customHeight="1">
      <c r="A82" s="36"/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109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6" spans="1:31" s="2" customFormat="1" ht="6.95" customHeight="1">
      <c r="A86" s="36"/>
      <c r="B86" s="51"/>
      <c r="C86" s="52"/>
      <c r="D86" s="52"/>
      <c r="E86" s="52"/>
      <c r="F86" s="52"/>
      <c r="G86" s="52"/>
      <c r="H86" s="52"/>
      <c r="I86" s="52"/>
      <c r="J86" s="52"/>
      <c r="K86" s="52"/>
      <c r="L86" s="109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24.95" customHeight="1">
      <c r="A87" s="36"/>
      <c r="B87" s="37"/>
      <c r="C87" s="25" t="s">
        <v>200</v>
      </c>
      <c r="D87" s="38"/>
      <c r="E87" s="38"/>
      <c r="F87" s="38"/>
      <c r="G87" s="38"/>
      <c r="H87" s="38"/>
      <c r="I87" s="38"/>
      <c r="J87" s="38"/>
      <c r="K87" s="38"/>
      <c r="L87" s="109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09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2" customHeight="1">
      <c r="A89" s="36"/>
      <c r="B89" s="37"/>
      <c r="C89" s="31" t="s">
        <v>16</v>
      </c>
      <c r="D89" s="38"/>
      <c r="E89" s="38"/>
      <c r="F89" s="38"/>
      <c r="G89" s="38"/>
      <c r="H89" s="38"/>
      <c r="I89" s="38"/>
      <c r="J89" s="38"/>
      <c r="K89" s="38"/>
      <c r="L89" s="109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6.5" customHeight="1">
      <c r="A90" s="36"/>
      <c r="B90" s="37"/>
      <c r="C90" s="38"/>
      <c r="D90" s="38"/>
      <c r="E90" s="389" t="str">
        <f>E7</f>
        <v>Oprava fasády Masarykovy základní školy v Bohumíně II</v>
      </c>
      <c r="F90" s="390"/>
      <c r="G90" s="390"/>
      <c r="H90" s="390"/>
      <c r="I90" s="38"/>
      <c r="J90" s="38"/>
      <c r="K90" s="38"/>
      <c r="L90" s="109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1" t="s">
        <v>111</v>
      </c>
      <c r="D91" s="38"/>
      <c r="E91" s="38"/>
      <c r="F91" s="38"/>
      <c r="G91" s="38"/>
      <c r="H91" s="38"/>
      <c r="I91" s="38"/>
      <c r="J91" s="38"/>
      <c r="K91" s="38"/>
      <c r="L91" s="109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6.5" customHeight="1">
      <c r="A92" s="36"/>
      <c r="B92" s="37"/>
      <c r="C92" s="38"/>
      <c r="D92" s="38"/>
      <c r="E92" s="361" t="str">
        <f>E9</f>
        <v>SO 01 - E1 - Oprava fasády - 1. etapa</v>
      </c>
      <c r="F92" s="391"/>
      <c r="G92" s="391"/>
      <c r="H92" s="391"/>
      <c r="I92" s="38"/>
      <c r="J92" s="38"/>
      <c r="K92" s="38"/>
      <c r="L92" s="109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09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2" customHeight="1">
      <c r="A94" s="36"/>
      <c r="B94" s="37"/>
      <c r="C94" s="31" t="s">
        <v>21</v>
      </c>
      <c r="D94" s="38"/>
      <c r="E94" s="38"/>
      <c r="F94" s="29" t="str">
        <f>F12</f>
        <v>Bohumín</v>
      </c>
      <c r="G94" s="38"/>
      <c r="H94" s="38"/>
      <c r="I94" s="31" t="s">
        <v>23</v>
      </c>
      <c r="J94" s="61" t="str">
        <f>IF(J12="","",J12)</f>
        <v>16. 2. 2025</v>
      </c>
      <c r="K94" s="38"/>
      <c r="L94" s="109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6.9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09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5.2" customHeight="1">
      <c r="A96" s="36"/>
      <c r="B96" s="37"/>
      <c r="C96" s="31" t="s">
        <v>25</v>
      </c>
      <c r="D96" s="38"/>
      <c r="E96" s="38"/>
      <c r="F96" s="29" t="str">
        <f>E15</f>
        <v>Město Bohumín</v>
      </c>
      <c r="G96" s="38"/>
      <c r="H96" s="38"/>
      <c r="I96" s="31" t="s">
        <v>32</v>
      </c>
      <c r="J96" s="34" t="str">
        <f>E21</f>
        <v>RUSTICUS, s. r. o.</v>
      </c>
      <c r="K96" s="38"/>
      <c r="L96" s="109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15.2" customHeight="1">
      <c r="A97" s="36"/>
      <c r="B97" s="37"/>
      <c r="C97" s="31" t="s">
        <v>30</v>
      </c>
      <c r="D97" s="38"/>
      <c r="E97" s="38"/>
      <c r="F97" s="29" t="str">
        <f>IF(E18="","",E18)</f>
        <v>Vyplň údaj</v>
      </c>
      <c r="G97" s="38"/>
      <c r="H97" s="38"/>
      <c r="I97" s="31" t="s">
        <v>37</v>
      </c>
      <c r="J97" s="34" t="str">
        <f>E24</f>
        <v>Pavel Pazdziora</v>
      </c>
      <c r="K97" s="38"/>
      <c r="L97" s="109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10.35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109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11" customFormat="1" ht="29.25" customHeight="1">
      <c r="A99" s="150"/>
      <c r="B99" s="151"/>
      <c r="C99" s="152" t="s">
        <v>201</v>
      </c>
      <c r="D99" s="153" t="s">
        <v>60</v>
      </c>
      <c r="E99" s="153" t="s">
        <v>56</v>
      </c>
      <c r="F99" s="153" t="s">
        <v>57</v>
      </c>
      <c r="G99" s="153" t="s">
        <v>202</v>
      </c>
      <c r="H99" s="153" t="s">
        <v>203</v>
      </c>
      <c r="I99" s="153" t="s">
        <v>204</v>
      </c>
      <c r="J99" s="153" t="s">
        <v>177</v>
      </c>
      <c r="K99" s="154" t="s">
        <v>205</v>
      </c>
      <c r="L99" s="155"/>
      <c r="M99" s="70" t="s">
        <v>19</v>
      </c>
      <c r="N99" s="71" t="s">
        <v>45</v>
      </c>
      <c r="O99" s="71" t="s">
        <v>206</v>
      </c>
      <c r="P99" s="71" t="s">
        <v>207</v>
      </c>
      <c r="Q99" s="71" t="s">
        <v>208</v>
      </c>
      <c r="R99" s="71" t="s">
        <v>209</v>
      </c>
      <c r="S99" s="71" t="s">
        <v>210</v>
      </c>
      <c r="T99" s="72" t="s">
        <v>211</v>
      </c>
      <c r="U99" s="150"/>
      <c r="V99" s="150"/>
      <c r="W99" s="150"/>
      <c r="X99" s="150"/>
      <c r="Y99" s="150"/>
      <c r="Z99" s="150"/>
      <c r="AA99" s="150"/>
      <c r="AB99" s="150"/>
      <c r="AC99" s="150"/>
      <c r="AD99" s="150"/>
      <c r="AE99" s="150"/>
    </row>
    <row r="100" spans="1:65" s="2" customFormat="1" ht="22.9" customHeight="1">
      <c r="A100" s="36"/>
      <c r="B100" s="37"/>
      <c r="C100" s="77" t="s">
        <v>212</v>
      </c>
      <c r="D100" s="38"/>
      <c r="E100" s="38"/>
      <c r="F100" s="38"/>
      <c r="G100" s="38"/>
      <c r="H100" s="38"/>
      <c r="I100" s="38"/>
      <c r="J100" s="156">
        <f>BK100</f>
        <v>0</v>
      </c>
      <c r="K100" s="38"/>
      <c r="L100" s="41"/>
      <c r="M100" s="73"/>
      <c r="N100" s="157"/>
      <c r="O100" s="74"/>
      <c r="P100" s="158">
        <f>P101+P314+P509+P514</f>
        <v>0</v>
      </c>
      <c r="Q100" s="74"/>
      <c r="R100" s="158">
        <f>R101+R314+R509+R514</f>
        <v>99.89808287000001</v>
      </c>
      <c r="S100" s="74"/>
      <c r="T100" s="159">
        <f>T101+T314+T509+T514</f>
        <v>129.65861559999999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74</v>
      </c>
      <c r="AU100" s="19" t="s">
        <v>178</v>
      </c>
      <c r="BK100" s="160">
        <f>BK101+BK314+BK509+BK514</f>
        <v>0</v>
      </c>
    </row>
    <row r="101" spans="1:65" s="12" customFormat="1" ht="25.9" customHeight="1">
      <c r="B101" s="161"/>
      <c r="C101" s="162"/>
      <c r="D101" s="163" t="s">
        <v>74</v>
      </c>
      <c r="E101" s="164" t="s">
        <v>213</v>
      </c>
      <c r="F101" s="164" t="s">
        <v>214</v>
      </c>
      <c r="G101" s="162"/>
      <c r="H101" s="162"/>
      <c r="I101" s="165"/>
      <c r="J101" s="166">
        <f>BK101</f>
        <v>0</v>
      </c>
      <c r="K101" s="162"/>
      <c r="L101" s="167"/>
      <c r="M101" s="168"/>
      <c r="N101" s="169"/>
      <c r="O101" s="169"/>
      <c r="P101" s="170">
        <f>P102+P145+P153+P165+P176+P226+P288+P311</f>
        <v>0</v>
      </c>
      <c r="Q101" s="169"/>
      <c r="R101" s="170">
        <f>R102+R145+R153+R165+R176+R226+R288+R311</f>
        <v>97.116294400000015</v>
      </c>
      <c r="S101" s="169"/>
      <c r="T101" s="171">
        <f>T102+T145+T153+T165+T176+T226+T288+T311</f>
        <v>125.82562699999998</v>
      </c>
      <c r="AR101" s="172" t="s">
        <v>83</v>
      </c>
      <c r="AT101" s="173" t="s">
        <v>74</v>
      </c>
      <c r="AU101" s="173" t="s">
        <v>75</v>
      </c>
      <c r="AY101" s="172" t="s">
        <v>215</v>
      </c>
      <c r="BK101" s="174">
        <f>BK102+BK145+BK153+BK165+BK176+BK226+BK288+BK311</f>
        <v>0</v>
      </c>
    </row>
    <row r="102" spans="1:65" s="12" customFormat="1" ht="22.9" customHeight="1">
      <c r="B102" s="161"/>
      <c r="C102" s="162"/>
      <c r="D102" s="163" t="s">
        <v>74</v>
      </c>
      <c r="E102" s="175" t="s">
        <v>83</v>
      </c>
      <c r="F102" s="175" t="s">
        <v>216</v>
      </c>
      <c r="G102" s="162"/>
      <c r="H102" s="162"/>
      <c r="I102" s="165"/>
      <c r="J102" s="176">
        <f>BK102</f>
        <v>0</v>
      </c>
      <c r="K102" s="162"/>
      <c r="L102" s="167"/>
      <c r="M102" s="168"/>
      <c r="N102" s="169"/>
      <c r="O102" s="169"/>
      <c r="P102" s="170">
        <f>SUM(P103:P144)</f>
        <v>0</v>
      </c>
      <c r="Q102" s="169"/>
      <c r="R102" s="170">
        <f>SUM(R103:R144)</f>
        <v>5.4200000000000006E-4</v>
      </c>
      <c r="S102" s="169"/>
      <c r="T102" s="171">
        <f>SUM(T103:T144)</f>
        <v>15.555400000000001</v>
      </c>
      <c r="AR102" s="172" t="s">
        <v>83</v>
      </c>
      <c r="AT102" s="173" t="s">
        <v>74</v>
      </c>
      <c r="AU102" s="173" t="s">
        <v>83</v>
      </c>
      <c r="AY102" s="172" t="s">
        <v>215</v>
      </c>
      <c r="BK102" s="174">
        <f>SUM(BK103:BK144)</f>
        <v>0</v>
      </c>
    </row>
    <row r="103" spans="1:65" s="2" customFormat="1" ht="76.349999999999994" customHeight="1">
      <c r="A103" s="36"/>
      <c r="B103" s="37"/>
      <c r="C103" s="177" t="s">
        <v>217</v>
      </c>
      <c r="D103" s="177" t="s">
        <v>218</v>
      </c>
      <c r="E103" s="178" t="s">
        <v>219</v>
      </c>
      <c r="F103" s="179" t="s">
        <v>220</v>
      </c>
      <c r="G103" s="180" t="s">
        <v>91</v>
      </c>
      <c r="H103" s="181">
        <v>27.1</v>
      </c>
      <c r="I103" s="182"/>
      <c r="J103" s="183">
        <f>ROUND(I103*H103,2)</f>
        <v>0</v>
      </c>
      <c r="K103" s="179" t="s">
        <v>221</v>
      </c>
      <c r="L103" s="41"/>
      <c r="M103" s="184" t="s">
        <v>19</v>
      </c>
      <c r="N103" s="185" t="s">
        <v>46</v>
      </c>
      <c r="O103" s="66"/>
      <c r="P103" s="186">
        <f>O103*H103</f>
        <v>0</v>
      </c>
      <c r="Q103" s="186">
        <v>0</v>
      </c>
      <c r="R103" s="186">
        <f>Q103*H103</f>
        <v>0</v>
      </c>
      <c r="S103" s="186">
        <v>0.255</v>
      </c>
      <c r="T103" s="187">
        <f>S103*H103</f>
        <v>6.9105000000000008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8" t="s">
        <v>222</v>
      </c>
      <c r="AT103" s="188" t="s">
        <v>218</v>
      </c>
      <c r="AU103" s="188" t="s">
        <v>85</v>
      </c>
      <c r="AY103" s="19" t="s">
        <v>215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9" t="s">
        <v>83</v>
      </c>
      <c r="BK103" s="189">
        <f>ROUND(I103*H103,2)</f>
        <v>0</v>
      </c>
      <c r="BL103" s="19" t="s">
        <v>222</v>
      </c>
      <c r="BM103" s="188" t="s">
        <v>223</v>
      </c>
    </row>
    <row r="104" spans="1:65" s="2" customFormat="1" ht="11.25">
      <c r="A104" s="36"/>
      <c r="B104" s="37"/>
      <c r="C104" s="38"/>
      <c r="D104" s="190" t="s">
        <v>224</v>
      </c>
      <c r="E104" s="38"/>
      <c r="F104" s="191" t="s">
        <v>225</v>
      </c>
      <c r="G104" s="38"/>
      <c r="H104" s="38"/>
      <c r="I104" s="192"/>
      <c r="J104" s="38"/>
      <c r="K104" s="38"/>
      <c r="L104" s="41"/>
      <c r="M104" s="193"/>
      <c r="N104" s="194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224</v>
      </c>
      <c r="AU104" s="19" t="s">
        <v>85</v>
      </c>
    </row>
    <row r="105" spans="1:65" s="13" customFormat="1" ht="11.25">
      <c r="B105" s="195"/>
      <c r="C105" s="196"/>
      <c r="D105" s="197" t="s">
        <v>226</v>
      </c>
      <c r="E105" s="198" t="s">
        <v>19</v>
      </c>
      <c r="F105" s="199" t="s">
        <v>227</v>
      </c>
      <c r="G105" s="196"/>
      <c r="H105" s="198" t="s">
        <v>19</v>
      </c>
      <c r="I105" s="200"/>
      <c r="J105" s="196"/>
      <c r="K105" s="196"/>
      <c r="L105" s="201"/>
      <c r="M105" s="202"/>
      <c r="N105" s="203"/>
      <c r="O105" s="203"/>
      <c r="P105" s="203"/>
      <c r="Q105" s="203"/>
      <c r="R105" s="203"/>
      <c r="S105" s="203"/>
      <c r="T105" s="204"/>
      <c r="AT105" s="205" t="s">
        <v>226</v>
      </c>
      <c r="AU105" s="205" t="s">
        <v>85</v>
      </c>
      <c r="AV105" s="13" t="s">
        <v>83</v>
      </c>
      <c r="AW105" s="13" t="s">
        <v>36</v>
      </c>
      <c r="AX105" s="13" t="s">
        <v>75</v>
      </c>
      <c r="AY105" s="205" t="s">
        <v>215</v>
      </c>
    </row>
    <row r="106" spans="1:65" s="14" customFormat="1" ht="11.25">
      <c r="B106" s="206"/>
      <c r="C106" s="207"/>
      <c r="D106" s="197" t="s">
        <v>226</v>
      </c>
      <c r="E106" s="208" t="s">
        <v>19</v>
      </c>
      <c r="F106" s="209" t="s">
        <v>228</v>
      </c>
      <c r="G106" s="207"/>
      <c r="H106" s="210">
        <v>27.1</v>
      </c>
      <c r="I106" s="211"/>
      <c r="J106" s="207"/>
      <c r="K106" s="207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226</v>
      </c>
      <c r="AU106" s="216" t="s">
        <v>85</v>
      </c>
      <c r="AV106" s="14" t="s">
        <v>85</v>
      </c>
      <c r="AW106" s="14" t="s">
        <v>36</v>
      </c>
      <c r="AX106" s="14" t="s">
        <v>83</v>
      </c>
      <c r="AY106" s="216" t="s">
        <v>215</v>
      </c>
    </row>
    <row r="107" spans="1:65" s="2" customFormat="1" ht="55.5" customHeight="1">
      <c r="A107" s="36"/>
      <c r="B107" s="37"/>
      <c r="C107" s="177" t="s">
        <v>229</v>
      </c>
      <c r="D107" s="177" t="s">
        <v>218</v>
      </c>
      <c r="E107" s="178" t="s">
        <v>230</v>
      </c>
      <c r="F107" s="179" t="s">
        <v>231</v>
      </c>
      <c r="G107" s="180" t="s">
        <v>91</v>
      </c>
      <c r="H107" s="181">
        <v>29.81</v>
      </c>
      <c r="I107" s="182"/>
      <c r="J107" s="183">
        <f>ROUND(I107*H107,2)</f>
        <v>0</v>
      </c>
      <c r="K107" s="179" t="s">
        <v>221</v>
      </c>
      <c r="L107" s="41"/>
      <c r="M107" s="184" t="s">
        <v>19</v>
      </c>
      <c r="N107" s="185" t="s">
        <v>46</v>
      </c>
      <c r="O107" s="66"/>
      <c r="P107" s="186">
        <f>O107*H107</f>
        <v>0</v>
      </c>
      <c r="Q107" s="186">
        <v>0</v>
      </c>
      <c r="R107" s="186">
        <f>Q107*H107</f>
        <v>0</v>
      </c>
      <c r="S107" s="186">
        <v>0.28999999999999998</v>
      </c>
      <c r="T107" s="187">
        <f>S107*H107</f>
        <v>8.6448999999999998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8" t="s">
        <v>222</v>
      </c>
      <c r="AT107" s="188" t="s">
        <v>218</v>
      </c>
      <c r="AU107" s="188" t="s">
        <v>85</v>
      </c>
      <c r="AY107" s="19" t="s">
        <v>215</v>
      </c>
      <c r="BE107" s="189">
        <f>IF(N107="základní",J107,0)</f>
        <v>0</v>
      </c>
      <c r="BF107" s="189">
        <f>IF(N107="snížená",J107,0)</f>
        <v>0</v>
      </c>
      <c r="BG107" s="189">
        <f>IF(N107="zákl. přenesená",J107,0)</f>
        <v>0</v>
      </c>
      <c r="BH107" s="189">
        <f>IF(N107="sníž. přenesená",J107,0)</f>
        <v>0</v>
      </c>
      <c r="BI107" s="189">
        <f>IF(N107="nulová",J107,0)</f>
        <v>0</v>
      </c>
      <c r="BJ107" s="19" t="s">
        <v>83</v>
      </c>
      <c r="BK107" s="189">
        <f>ROUND(I107*H107,2)</f>
        <v>0</v>
      </c>
      <c r="BL107" s="19" t="s">
        <v>222</v>
      </c>
      <c r="BM107" s="188" t="s">
        <v>232</v>
      </c>
    </row>
    <row r="108" spans="1:65" s="2" customFormat="1" ht="11.25">
      <c r="A108" s="36"/>
      <c r="B108" s="37"/>
      <c r="C108" s="38"/>
      <c r="D108" s="190" t="s">
        <v>224</v>
      </c>
      <c r="E108" s="38"/>
      <c r="F108" s="191" t="s">
        <v>233</v>
      </c>
      <c r="G108" s="38"/>
      <c r="H108" s="38"/>
      <c r="I108" s="192"/>
      <c r="J108" s="38"/>
      <c r="K108" s="38"/>
      <c r="L108" s="41"/>
      <c r="M108" s="193"/>
      <c r="N108" s="194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224</v>
      </c>
      <c r="AU108" s="19" t="s">
        <v>85</v>
      </c>
    </row>
    <row r="109" spans="1:65" s="13" customFormat="1" ht="11.25">
      <c r="B109" s="195"/>
      <c r="C109" s="196"/>
      <c r="D109" s="197" t="s">
        <v>226</v>
      </c>
      <c r="E109" s="198" t="s">
        <v>19</v>
      </c>
      <c r="F109" s="199" t="s">
        <v>234</v>
      </c>
      <c r="G109" s="196"/>
      <c r="H109" s="198" t="s">
        <v>19</v>
      </c>
      <c r="I109" s="200"/>
      <c r="J109" s="196"/>
      <c r="K109" s="196"/>
      <c r="L109" s="201"/>
      <c r="M109" s="202"/>
      <c r="N109" s="203"/>
      <c r="O109" s="203"/>
      <c r="P109" s="203"/>
      <c r="Q109" s="203"/>
      <c r="R109" s="203"/>
      <c r="S109" s="203"/>
      <c r="T109" s="204"/>
      <c r="AT109" s="205" t="s">
        <v>226</v>
      </c>
      <c r="AU109" s="205" t="s">
        <v>85</v>
      </c>
      <c r="AV109" s="13" t="s">
        <v>83</v>
      </c>
      <c r="AW109" s="13" t="s">
        <v>36</v>
      </c>
      <c r="AX109" s="13" t="s">
        <v>75</v>
      </c>
      <c r="AY109" s="205" t="s">
        <v>215</v>
      </c>
    </row>
    <row r="110" spans="1:65" s="14" customFormat="1" ht="11.25">
      <c r="B110" s="206"/>
      <c r="C110" s="207"/>
      <c r="D110" s="197" t="s">
        <v>226</v>
      </c>
      <c r="E110" s="208" t="s">
        <v>19</v>
      </c>
      <c r="F110" s="209" t="s">
        <v>235</v>
      </c>
      <c r="G110" s="207"/>
      <c r="H110" s="210">
        <v>29.81</v>
      </c>
      <c r="I110" s="211"/>
      <c r="J110" s="207"/>
      <c r="K110" s="207"/>
      <c r="L110" s="212"/>
      <c r="M110" s="213"/>
      <c r="N110" s="214"/>
      <c r="O110" s="214"/>
      <c r="P110" s="214"/>
      <c r="Q110" s="214"/>
      <c r="R110" s="214"/>
      <c r="S110" s="214"/>
      <c r="T110" s="215"/>
      <c r="AT110" s="216" t="s">
        <v>226</v>
      </c>
      <c r="AU110" s="216" t="s">
        <v>85</v>
      </c>
      <c r="AV110" s="14" t="s">
        <v>85</v>
      </c>
      <c r="AW110" s="14" t="s">
        <v>36</v>
      </c>
      <c r="AX110" s="14" t="s">
        <v>83</v>
      </c>
      <c r="AY110" s="216" t="s">
        <v>215</v>
      </c>
    </row>
    <row r="111" spans="1:65" s="2" customFormat="1" ht="24.2" customHeight="1">
      <c r="A111" s="36"/>
      <c r="B111" s="37"/>
      <c r="C111" s="177" t="s">
        <v>236</v>
      </c>
      <c r="D111" s="177" t="s">
        <v>218</v>
      </c>
      <c r="E111" s="178" t="s">
        <v>237</v>
      </c>
      <c r="F111" s="179" t="s">
        <v>238</v>
      </c>
      <c r="G111" s="180" t="s">
        <v>91</v>
      </c>
      <c r="H111" s="181">
        <v>27.1</v>
      </c>
      <c r="I111" s="182"/>
      <c r="J111" s="183">
        <f>ROUND(I111*H111,2)</f>
        <v>0</v>
      </c>
      <c r="K111" s="179" t="s">
        <v>221</v>
      </c>
      <c r="L111" s="41"/>
      <c r="M111" s="184" t="s">
        <v>19</v>
      </c>
      <c r="N111" s="185" t="s">
        <v>46</v>
      </c>
      <c r="O111" s="66"/>
      <c r="P111" s="186">
        <f>O111*H111</f>
        <v>0</v>
      </c>
      <c r="Q111" s="186">
        <v>0</v>
      </c>
      <c r="R111" s="186">
        <f>Q111*H111</f>
        <v>0</v>
      </c>
      <c r="S111" s="186">
        <v>0</v>
      </c>
      <c r="T111" s="187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8" t="s">
        <v>222</v>
      </c>
      <c r="AT111" s="188" t="s">
        <v>218</v>
      </c>
      <c r="AU111" s="188" t="s">
        <v>85</v>
      </c>
      <c r="AY111" s="19" t="s">
        <v>215</v>
      </c>
      <c r="BE111" s="189">
        <f>IF(N111="základní",J111,0)</f>
        <v>0</v>
      </c>
      <c r="BF111" s="189">
        <f>IF(N111="snížená",J111,0)</f>
        <v>0</v>
      </c>
      <c r="BG111" s="189">
        <f>IF(N111="zákl. přenesená",J111,0)</f>
        <v>0</v>
      </c>
      <c r="BH111" s="189">
        <f>IF(N111="sníž. přenesená",J111,0)</f>
        <v>0</v>
      </c>
      <c r="BI111" s="189">
        <f>IF(N111="nulová",J111,0)</f>
        <v>0</v>
      </c>
      <c r="BJ111" s="19" t="s">
        <v>83</v>
      </c>
      <c r="BK111" s="189">
        <f>ROUND(I111*H111,2)</f>
        <v>0</v>
      </c>
      <c r="BL111" s="19" t="s">
        <v>222</v>
      </c>
      <c r="BM111" s="188" t="s">
        <v>239</v>
      </c>
    </row>
    <row r="112" spans="1:65" s="2" customFormat="1" ht="11.25">
      <c r="A112" s="36"/>
      <c r="B112" s="37"/>
      <c r="C112" s="38"/>
      <c r="D112" s="190" t="s">
        <v>224</v>
      </c>
      <c r="E112" s="38"/>
      <c r="F112" s="191" t="s">
        <v>240</v>
      </c>
      <c r="G112" s="38"/>
      <c r="H112" s="38"/>
      <c r="I112" s="192"/>
      <c r="J112" s="38"/>
      <c r="K112" s="38"/>
      <c r="L112" s="41"/>
      <c r="M112" s="193"/>
      <c r="N112" s="194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224</v>
      </c>
      <c r="AU112" s="19" t="s">
        <v>85</v>
      </c>
    </row>
    <row r="113" spans="1:65" s="13" customFormat="1" ht="11.25">
      <c r="B113" s="195"/>
      <c r="C113" s="196"/>
      <c r="D113" s="197" t="s">
        <v>226</v>
      </c>
      <c r="E113" s="198" t="s">
        <v>19</v>
      </c>
      <c r="F113" s="199" t="s">
        <v>241</v>
      </c>
      <c r="G113" s="196"/>
      <c r="H113" s="198" t="s">
        <v>19</v>
      </c>
      <c r="I113" s="200"/>
      <c r="J113" s="196"/>
      <c r="K113" s="196"/>
      <c r="L113" s="201"/>
      <c r="M113" s="202"/>
      <c r="N113" s="203"/>
      <c r="O113" s="203"/>
      <c r="P113" s="203"/>
      <c r="Q113" s="203"/>
      <c r="R113" s="203"/>
      <c r="S113" s="203"/>
      <c r="T113" s="204"/>
      <c r="AT113" s="205" t="s">
        <v>226</v>
      </c>
      <c r="AU113" s="205" t="s">
        <v>85</v>
      </c>
      <c r="AV113" s="13" t="s">
        <v>83</v>
      </c>
      <c r="AW113" s="13" t="s">
        <v>36</v>
      </c>
      <c r="AX113" s="13" t="s">
        <v>75</v>
      </c>
      <c r="AY113" s="205" t="s">
        <v>215</v>
      </c>
    </row>
    <row r="114" spans="1:65" s="14" customFormat="1" ht="11.25">
      <c r="B114" s="206"/>
      <c r="C114" s="207"/>
      <c r="D114" s="197" t="s">
        <v>226</v>
      </c>
      <c r="E114" s="208" t="s">
        <v>19</v>
      </c>
      <c r="F114" s="209" t="s">
        <v>242</v>
      </c>
      <c r="G114" s="207"/>
      <c r="H114" s="210">
        <v>27.1</v>
      </c>
      <c r="I114" s="211"/>
      <c r="J114" s="207"/>
      <c r="K114" s="207"/>
      <c r="L114" s="212"/>
      <c r="M114" s="213"/>
      <c r="N114" s="214"/>
      <c r="O114" s="214"/>
      <c r="P114" s="214"/>
      <c r="Q114" s="214"/>
      <c r="R114" s="214"/>
      <c r="S114" s="214"/>
      <c r="T114" s="215"/>
      <c r="AT114" s="216" t="s">
        <v>226</v>
      </c>
      <c r="AU114" s="216" t="s">
        <v>85</v>
      </c>
      <c r="AV114" s="14" t="s">
        <v>85</v>
      </c>
      <c r="AW114" s="14" t="s">
        <v>36</v>
      </c>
      <c r="AX114" s="14" t="s">
        <v>83</v>
      </c>
      <c r="AY114" s="216" t="s">
        <v>215</v>
      </c>
    </row>
    <row r="115" spans="1:65" s="2" customFormat="1" ht="44.25" customHeight="1">
      <c r="A115" s="36"/>
      <c r="B115" s="37"/>
      <c r="C115" s="177" t="s">
        <v>243</v>
      </c>
      <c r="D115" s="177" t="s">
        <v>218</v>
      </c>
      <c r="E115" s="178" t="s">
        <v>244</v>
      </c>
      <c r="F115" s="179" t="s">
        <v>245</v>
      </c>
      <c r="G115" s="180" t="s">
        <v>246</v>
      </c>
      <c r="H115" s="181">
        <v>1.0840000000000001</v>
      </c>
      <c r="I115" s="182"/>
      <c r="J115" s="183">
        <f>ROUND(I115*H115,2)</f>
        <v>0</v>
      </c>
      <c r="K115" s="179" t="s">
        <v>221</v>
      </c>
      <c r="L115" s="41"/>
      <c r="M115" s="184" t="s">
        <v>19</v>
      </c>
      <c r="N115" s="185" t="s">
        <v>46</v>
      </c>
      <c r="O115" s="66"/>
      <c r="P115" s="186">
        <f>O115*H115</f>
        <v>0</v>
      </c>
      <c r="Q115" s="186">
        <v>0</v>
      </c>
      <c r="R115" s="186">
        <f>Q115*H115</f>
        <v>0</v>
      </c>
      <c r="S115" s="186">
        <v>0</v>
      </c>
      <c r="T115" s="187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8" t="s">
        <v>222</v>
      </c>
      <c r="AT115" s="188" t="s">
        <v>218</v>
      </c>
      <c r="AU115" s="188" t="s">
        <v>85</v>
      </c>
      <c r="AY115" s="19" t="s">
        <v>215</v>
      </c>
      <c r="BE115" s="189">
        <f>IF(N115="základní",J115,0)</f>
        <v>0</v>
      </c>
      <c r="BF115" s="189">
        <f>IF(N115="snížená",J115,0)</f>
        <v>0</v>
      </c>
      <c r="BG115" s="189">
        <f>IF(N115="zákl. přenesená",J115,0)</f>
        <v>0</v>
      </c>
      <c r="BH115" s="189">
        <f>IF(N115="sníž. přenesená",J115,0)</f>
        <v>0</v>
      </c>
      <c r="BI115" s="189">
        <f>IF(N115="nulová",J115,0)</f>
        <v>0</v>
      </c>
      <c r="BJ115" s="19" t="s">
        <v>83</v>
      </c>
      <c r="BK115" s="189">
        <f>ROUND(I115*H115,2)</f>
        <v>0</v>
      </c>
      <c r="BL115" s="19" t="s">
        <v>222</v>
      </c>
      <c r="BM115" s="188" t="s">
        <v>247</v>
      </c>
    </row>
    <row r="116" spans="1:65" s="2" customFormat="1" ht="11.25">
      <c r="A116" s="36"/>
      <c r="B116" s="37"/>
      <c r="C116" s="38"/>
      <c r="D116" s="190" t="s">
        <v>224</v>
      </c>
      <c r="E116" s="38"/>
      <c r="F116" s="191" t="s">
        <v>248</v>
      </c>
      <c r="G116" s="38"/>
      <c r="H116" s="38"/>
      <c r="I116" s="192"/>
      <c r="J116" s="38"/>
      <c r="K116" s="38"/>
      <c r="L116" s="41"/>
      <c r="M116" s="193"/>
      <c r="N116" s="194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224</v>
      </c>
      <c r="AU116" s="19" t="s">
        <v>85</v>
      </c>
    </row>
    <row r="117" spans="1:65" s="13" customFormat="1" ht="11.25">
      <c r="B117" s="195"/>
      <c r="C117" s="196"/>
      <c r="D117" s="197" t="s">
        <v>226</v>
      </c>
      <c r="E117" s="198" t="s">
        <v>19</v>
      </c>
      <c r="F117" s="199" t="s">
        <v>249</v>
      </c>
      <c r="G117" s="196"/>
      <c r="H117" s="198" t="s">
        <v>19</v>
      </c>
      <c r="I117" s="200"/>
      <c r="J117" s="196"/>
      <c r="K117" s="196"/>
      <c r="L117" s="201"/>
      <c r="M117" s="202"/>
      <c r="N117" s="203"/>
      <c r="O117" s="203"/>
      <c r="P117" s="203"/>
      <c r="Q117" s="203"/>
      <c r="R117" s="203"/>
      <c r="S117" s="203"/>
      <c r="T117" s="204"/>
      <c r="AT117" s="205" t="s">
        <v>226</v>
      </c>
      <c r="AU117" s="205" t="s">
        <v>85</v>
      </c>
      <c r="AV117" s="13" t="s">
        <v>83</v>
      </c>
      <c r="AW117" s="13" t="s">
        <v>36</v>
      </c>
      <c r="AX117" s="13" t="s">
        <v>75</v>
      </c>
      <c r="AY117" s="205" t="s">
        <v>215</v>
      </c>
    </row>
    <row r="118" spans="1:65" s="14" customFormat="1" ht="11.25">
      <c r="B118" s="206"/>
      <c r="C118" s="207"/>
      <c r="D118" s="197" t="s">
        <v>226</v>
      </c>
      <c r="E118" s="208" t="s">
        <v>19</v>
      </c>
      <c r="F118" s="209" t="s">
        <v>250</v>
      </c>
      <c r="G118" s="207"/>
      <c r="H118" s="210">
        <v>1.0840000000000001</v>
      </c>
      <c r="I118" s="211"/>
      <c r="J118" s="207"/>
      <c r="K118" s="207"/>
      <c r="L118" s="212"/>
      <c r="M118" s="213"/>
      <c r="N118" s="214"/>
      <c r="O118" s="214"/>
      <c r="P118" s="214"/>
      <c r="Q118" s="214"/>
      <c r="R118" s="214"/>
      <c r="S118" s="214"/>
      <c r="T118" s="215"/>
      <c r="AT118" s="216" t="s">
        <v>226</v>
      </c>
      <c r="AU118" s="216" t="s">
        <v>85</v>
      </c>
      <c r="AV118" s="14" t="s">
        <v>85</v>
      </c>
      <c r="AW118" s="14" t="s">
        <v>36</v>
      </c>
      <c r="AX118" s="14" t="s">
        <v>83</v>
      </c>
      <c r="AY118" s="216" t="s">
        <v>215</v>
      </c>
    </row>
    <row r="119" spans="1:65" s="2" customFormat="1" ht="62.65" customHeight="1">
      <c r="A119" s="36"/>
      <c r="B119" s="37"/>
      <c r="C119" s="177" t="s">
        <v>251</v>
      </c>
      <c r="D119" s="177" t="s">
        <v>218</v>
      </c>
      <c r="E119" s="178" t="s">
        <v>252</v>
      </c>
      <c r="F119" s="179" t="s">
        <v>253</v>
      </c>
      <c r="G119" s="180" t="s">
        <v>246</v>
      </c>
      <c r="H119" s="181">
        <v>1.0840000000000001</v>
      </c>
      <c r="I119" s="182"/>
      <c r="J119" s="183">
        <f>ROUND(I119*H119,2)</f>
        <v>0</v>
      </c>
      <c r="K119" s="179" t="s">
        <v>221</v>
      </c>
      <c r="L119" s="41"/>
      <c r="M119" s="184" t="s">
        <v>19</v>
      </c>
      <c r="N119" s="185" t="s">
        <v>46</v>
      </c>
      <c r="O119" s="66"/>
      <c r="P119" s="186">
        <f>O119*H119</f>
        <v>0</v>
      </c>
      <c r="Q119" s="186">
        <v>0</v>
      </c>
      <c r="R119" s="186">
        <f>Q119*H119</f>
        <v>0</v>
      </c>
      <c r="S119" s="186">
        <v>0</v>
      </c>
      <c r="T119" s="187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8" t="s">
        <v>222</v>
      </c>
      <c r="AT119" s="188" t="s">
        <v>218</v>
      </c>
      <c r="AU119" s="188" t="s">
        <v>85</v>
      </c>
      <c r="AY119" s="19" t="s">
        <v>215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9" t="s">
        <v>83</v>
      </c>
      <c r="BK119" s="189">
        <f>ROUND(I119*H119,2)</f>
        <v>0</v>
      </c>
      <c r="BL119" s="19" t="s">
        <v>222</v>
      </c>
      <c r="BM119" s="188" t="s">
        <v>254</v>
      </c>
    </row>
    <row r="120" spans="1:65" s="2" customFormat="1" ht="11.25">
      <c r="A120" s="36"/>
      <c r="B120" s="37"/>
      <c r="C120" s="38"/>
      <c r="D120" s="190" t="s">
        <v>224</v>
      </c>
      <c r="E120" s="38"/>
      <c r="F120" s="191" t="s">
        <v>255</v>
      </c>
      <c r="G120" s="38"/>
      <c r="H120" s="38"/>
      <c r="I120" s="192"/>
      <c r="J120" s="38"/>
      <c r="K120" s="38"/>
      <c r="L120" s="41"/>
      <c r="M120" s="193"/>
      <c r="N120" s="194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224</v>
      </c>
      <c r="AU120" s="19" t="s">
        <v>85</v>
      </c>
    </row>
    <row r="121" spans="1:65" s="13" customFormat="1" ht="11.25">
      <c r="B121" s="195"/>
      <c r="C121" s="196"/>
      <c r="D121" s="197" t="s">
        <v>226</v>
      </c>
      <c r="E121" s="198" t="s">
        <v>19</v>
      </c>
      <c r="F121" s="199" t="s">
        <v>256</v>
      </c>
      <c r="G121" s="196"/>
      <c r="H121" s="198" t="s">
        <v>19</v>
      </c>
      <c r="I121" s="200"/>
      <c r="J121" s="196"/>
      <c r="K121" s="196"/>
      <c r="L121" s="201"/>
      <c r="M121" s="202"/>
      <c r="N121" s="203"/>
      <c r="O121" s="203"/>
      <c r="P121" s="203"/>
      <c r="Q121" s="203"/>
      <c r="R121" s="203"/>
      <c r="S121" s="203"/>
      <c r="T121" s="204"/>
      <c r="AT121" s="205" t="s">
        <v>226</v>
      </c>
      <c r="AU121" s="205" t="s">
        <v>85</v>
      </c>
      <c r="AV121" s="13" t="s">
        <v>83</v>
      </c>
      <c r="AW121" s="13" t="s">
        <v>36</v>
      </c>
      <c r="AX121" s="13" t="s">
        <v>75</v>
      </c>
      <c r="AY121" s="205" t="s">
        <v>215</v>
      </c>
    </row>
    <row r="122" spans="1:65" s="14" customFormat="1" ht="11.25">
      <c r="B122" s="206"/>
      <c r="C122" s="207"/>
      <c r="D122" s="197" t="s">
        <v>226</v>
      </c>
      <c r="E122" s="208" t="s">
        <v>19</v>
      </c>
      <c r="F122" s="209" t="s">
        <v>250</v>
      </c>
      <c r="G122" s="207"/>
      <c r="H122" s="210">
        <v>1.0840000000000001</v>
      </c>
      <c r="I122" s="211"/>
      <c r="J122" s="207"/>
      <c r="K122" s="207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226</v>
      </c>
      <c r="AU122" s="216" t="s">
        <v>85</v>
      </c>
      <c r="AV122" s="14" t="s">
        <v>85</v>
      </c>
      <c r="AW122" s="14" t="s">
        <v>36</v>
      </c>
      <c r="AX122" s="14" t="s">
        <v>83</v>
      </c>
      <c r="AY122" s="216" t="s">
        <v>215</v>
      </c>
    </row>
    <row r="123" spans="1:65" s="2" customFormat="1" ht="62.65" customHeight="1">
      <c r="A123" s="36"/>
      <c r="B123" s="37"/>
      <c r="C123" s="177" t="s">
        <v>257</v>
      </c>
      <c r="D123" s="177" t="s">
        <v>218</v>
      </c>
      <c r="E123" s="178" t="s">
        <v>258</v>
      </c>
      <c r="F123" s="179" t="s">
        <v>259</v>
      </c>
      <c r="G123" s="180" t="s">
        <v>246</v>
      </c>
      <c r="H123" s="181">
        <v>1.0840000000000001</v>
      </c>
      <c r="I123" s="182"/>
      <c r="J123" s="183">
        <f>ROUND(I123*H123,2)</f>
        <v>0</v>
      </c>
      <c r="K123" s="179" t="s">
        <v>221</v>
      </c>
      <c r="L123" s="41"/>
      <c r="M123" s="184" t="s">
        <v>19</v>
      </c>
      <c r="N123" s="185" t="s">
        <v>46</v>
      </c>
      <c r="O123" s="66"/>
      <c r="P123" s="186">
        <f>O123*H123</f>
        <v>0</v>
      </c>
      <c r="Q123" s="186">
        <v>0</v>
      </c>
      <c r="R123" s="186">
        <f>Q123*H123</f>
        <v>0</v>
      </c>
      <c r="S123" s="186">
        <v>0</v>
      </c>
      <c r="T123" s="187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8" t="s">
        <v>222</v>
      </c>
      <c r="AT123" s="188" t="s">
        <v>218</v>
      </c>
      <c r="AU123" s="188" t="s">
        <v>85</v>
      </c>
      <c r="AY123" s="19" t="s">
        <v>215</v>
      </c>
      <c r="BE123" s="189">
        <f>IF(N123="základní",J123,0)</f>
        <v>0</v>
      </c>
      <c r="BF123" s="189">
        <f>IF(N123="snížená",J123,0)</f>
        <v>0</v>
      </c>
      <c r="BG123" s="189">
        <f>IF(N123="zákl. přenesená",J123,0)</f>
        <v>0</v>
      </c>
      <c r="BH123" s="189">
        <f>IF(N123="sníž. přenesená",J123,0)</f>
        <v>0</v>
      </c>
      <c r="BI123" s="189">
        <f>IF(N123="nulová",J123,0)</f>
        <v>0</v>
      </c>
      <c r="BJ123" s="19" t="s">
        <v>83</v>
      </c>
      <c r="BK123" s="189">
        <f>ROUND(I123*H123,2)</f>
        <v>0</v>
      </c>
      <c r="BL123" s="19" t="s">
        <v>222</v>
      </c>
      <c r="BM123" s="188" t="s">
        <v>260</v>
      </c>
    </row>
    <row r="124" spans="1:65" s="2" customFormat="1" ht="11.25">
      <c r="A124" s="36"/>
      <c r="B124" s="37"/>
      <c r="C124" s="38"/>
      <c r="D124" s="190" t="s">
        <v>224</v>
      </c>
      <c r="E124" s="38"/>
      <c r="F124" s="191" t="s">
        <v>261</v>
      </c>
      <c r="G124" s="38"/>
      <c r="H124" s="38"/>
      <c r="I124" s="192"/>
      <c r="J124" s="38"/>
      <c r="K124" s="38"/>
      <c r="L124" s="41"/>
      <c r="M124" s="193"/>
      <c r="N124" s="194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224</v>
      </c>
      <c r="AU124" s="19" t="s">
        <v>85</v>
      </c>
    </row>
    <row r="125" spans="1:65" s="13" customFormat="1" ht="11.25">
      <c r="B125" s="195"/>
      <c r="C125" s="196"/>
      <c r="D125" s="197" t="s">
        <v>226</v>
      </c>
      <c r="E125" s="198" t="s">
        <v>19</v>
      </c>
      <c r="F125" s="199" t="s">
        <v>256</v>
      </c>
      <c r="G125" s="196"/>
      <c r="H125" s="198" t="s">
        <v>19</v>
      </c>
      <c r="I125" s="200"/>
      <c r="J125" s="196"/>
      <c r="K125" s="196"/>
      <c r="L125" s="201"/>
      <c r="M125" s="202"/>
      <c r="N125" s="203"/>
      <c r="O125" s="203"/>
      <c r="P125" s="203"/>
      <c r="Q125" s="203"/>
      <c r="R125" s="203"/>
      <c r="S125" s="203"/>
      <c r="T125" s="204"/>
      <c r="AT125" s="205" t="s">
        <v>226</v>
      </c>
      <c r="AU125" s="205" t="s">
        <v>85</v>
      </c>
      <c r="AV125" s="13" t="s">
        <v>83</v>
      </c>
      <c r="AW125" s="13" t="s">
        <v>36</v>
      </c>
      <c r="AX125" s="13" t="s">
        <v>75</v>
      </c>
      <c r="AY125" s="205" t="s">
        <v>215</v>
      </c>
    </row>
    <row r="126" spans="1:65" s="14" customFormat="1" ht="11.25">
      <c r="B126" s="206"/>
      <c r="C126" s="207"/>
      <c r="D126" s="197" t="s">
        <v>226</v>
      </c>
      <c r="E126" s="208" t="s">
        <v>19</v>
      </c>
      <c r="F126" s="209" t="s">
        <v>250</v>
      </c>
      <c r="G126" s="207"/>
      <c r="H126" s="210">
        <v>1.0840000000000001</v>
      </c>
      <c r="I126" s="211"/>
      <c r="J126" s="207"/>
      <c r="K126" s="207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226</v>
      </c>
      <c r="AU126" s="216" t="s">
        <v>85</v>
      </c>
      <c r="AV126" s="14" t="s">
        <v>85</v>
      </c>
      <c r="AW126" s="14" t="s">
        <v>36</v>
      </c>
      <c r="AX126" s="14" t="s">
        <v>83</v>
      </c>
      <c r="AY126" s="216" t="s">
        <v>215</v>
      </c>
    </row>
    <row r="127" spans="1:65" s="2" customFormat="1" ht="44.25" customHeight="1">
      <c r="A127" s="36"/>
      <c r="B127" s="37"/>
      <c r="C127" s="177" t="s">
        <v>262</v>
      </c>
      <c r="D127" s="177" t="s">
        <v>218</v>
      </c>
      <c r="E127" s="178" t="s">
        <v>263</v>
      </c>
      <c r="F127" s="179" t="s">
        <v>264</v>
      </c>
      <c r="G127" s="180" t="s">
        <v>246</v>
      </c>
      <c r="H127" s="181">
        <v>1.0840000000000001</v>
      </c>
      <c r="I127" s="182"/>
      <c r="J127" s="183">
        <f>ROUND(I127*H127,2)</f>
        <v>0</v>
      </c>
      <c r="K127" s="179" t="s">
        <v>221</v>
      </c>
      <c r="L127" s="41"/>
      <c r="M127" s="184" t="s">
        <v>19</v>
      </c>
      <c r="N127" s="185" t="s">
        <v>46</v>
      </c>
      <c r="O127" s="66"/>
      <c r="P127" s="186">
        <f>O127*H127</f>
        <v>0</v>
      </c>
      <c r="Q127" s="186">
        <v>0</v>
      </c>
      <c r="R127" s="186">
        <f>Q127*H127</f>
        <v>0</v>
      </c>
      <c r="S127" s="186">
        <v>0</v>
      </c>
      <c r="T127" s="187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8" t="s">
        <v>222</v>
      </c>
      <c r="AT127" s="188" t="s">
        <v>218</v>
      </c>
      <c r="AU127" s="188" t="s">
        <v>85</v>
      </c>
      <c r="AY127" s="19" t="s">
        <v>215</v>
      </c>
      <c r="BE127" s="189">
        <f>IF(N127="základní",J127,0)</f>
        <v>0</v>
      </c>
      <c r="BF127" s="189">
        <f>IF(N127="snížená",J127,0)</f>
        <v>0</v>
      </c>
      <c r="BG127" s="189">
        <f>IF(N127="zákl. přenesená",J127,0)</f>
        <v>0</v>
      </c>
      <c r="BH127" s="189">
        <f>IF(N127="sníž. přenesená",J127,0)</f>
        <v>0</v>
      </c>
      <c r="BI127" s="189">
        <f>IF(N127="nulová",J127,0)</f>
        <v>0</v>
      </c>
      <c r="BJ127" s="19" t="s">
        <v>83</v>
      </c>
      <c r="BK127" s="189">
        <f>ROUND(I127*H127,2)</f>
        <v>0</v>
      </c>
      <c r="BL127" s="19" t="s">
        <v>222</v>
      </c>
      <c r="BM127" s="188" t="s">
        <v>265</v>
      </c>
    </row>
    <row r="128" spans="1:65" s="2" customFormat="1" ht="11.25">
      <c r="A128" s="36"/>
      <c r="B128" s="37"/>
      <c r="C128" s="38"/>
      <c r="D128" s="190" t="s">
        <v>224</v>
      </c>
      <c r="E128" s="38"/>
      <c r="F128" s="191" t="s">
        <v>266</v>
      </c>
      <c r="G128" s="38"/>
      <c r="H128" s="38"/>
      <c r="I128" s="192"/>
      <c r="J128" s="38"/>
      <c r="K128" s="38"/>
      <c r="L128" s="41"/>
      <c r="M128" s="193"/>
      <c r="N128" s="194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224</v>
      </c>
      <c r="AU128" s="19" t="s">
        <v>85</v>
      </c>
    </row>
    <row r="129" spans="1:65" s="13" customFormat="1" ht="11.25">
      <c r="B129" s="195"/>
      <c r="C129" s="196"/>
      <c r="D129" s="197" t="s">
        <v>226</v>
      </c>
      <c r="E129" s="198" t="s">
        <v>19</v>
      </c>
      <c r="F129" s="199" t="s">
        <v>267</v>
      </c>
      <c r="G129" s="196"/>
      <c r="H129" s="198" t="s">
        <v>19</v>
      </c>
      <c r="I129" s="200"/>
      <c r="J129" s="196"/>
      <c r="K129" s="196"/>
      <c r="L129" s="201"/>
      <c r="M129" s="202"/>
      <c r="N129" s="203"/>
      <c r="O129" s="203"/>
      <c r="P129" s="203"/>
      <c r="Q129" s="203"/>
      <c r="R129" s="203"/>
      <c r="S129" s="203"/>
      <c r="T129" s="204"/>
      <c r="AT129" s="205" t="s">
        <v>226</v>
      </c>
      <c r="AU129" s="205" t="s">
        <v>85</v>
      </c>
      <c r="AV129" s="13" t="s">
        <v>83</v>
      </c>
      <c r="AW129" s="13" t="s">
        <v>36</v>
      </c>
      <c r="AX129" s="13" t="s">
        <v>75</v>
      </c>
      <c r="AY129" s="205" t="s">
        <v>215</v>
      </c>
    </row>
    <row r="130" spans="1:65" s="14" customFormat="1" ht="11.25">
      <c r="B130" s="206"/>
      <c r="C130" s="207"/>
      <c r="D130" s="197" t="s">
        <v>226</v>
      </c>
      <c r="E130" s="208" t="s">
        <v>19</v>
      </c>
      <c r="F130" s="209" t="s">
        <v>250</v>
      </c>
      <c r="G130" s="207"/>
      <c r="H130" s="210">
        <v>1.0840000000000001</v>
      </c>
      <c r="I130" s="211"/>
      <c r="J130" s="207"/>
      <c r="K130" s="207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226</v>
      </c>
      <c r="AU130" s="216" t="s">
        <v>85</v>
      </c>
      <c r="AV130" s="14" t="s">
        <v>85</v>
      </c>
      <c r="AW130" s="14" t="s">
        <v>36</v>
      </c>
      <c r="AX130" s="14" t="s">
        <v>83</v>
      </c>
      <c r="AY130" s="216" t="s">
        <v>215</v>
      </c>
    </row>
    <row r="131" spans="1:65" s="2" customFormat="1" ht="44.25" customHeight="1">
      <c r="A131" s="36"/>
      <c r="B131" s="37"/>
      <c r="C131" s="177" t="s">
        <v>268</v>
      </c>
      <c r="D131" s="177" t="s">
        <v>218</v>
      </c>
      <c r="E131" s="178" t="s">
        <v>269</v>
      </c>
      <c r="F131" s="179" t="s">
        <v>270</v>
      </c>
      <c r="G131" s="180" t="s">
        <v>271</v>
      </c>
      <c r="H131" s="181">
        <v>1.843</v>
      </c>
      <c r="I131" s="182"/>
      <c r="J131" s="183">
        <f>ROUND(I131*H131,2)</f>
        <v>0</v>
      </c>
      <c r="K131" s="179" t="s">
        <v>221</v>
      </c>
      <c r="L131" s="41"/>
      <c r="M131" s="184" t="s">
        <v>19</v>
      </c>
      <c r="N131" s="185" t="s">
        <v>46</v>
      </c>
      <c r="O131" s="66"/>
      <c r="P131" s="186">
        <f>O131*H131</f>
        <v>0</v>
      </c>
      <c r="Q131" s="186">
        <v>0</v>
      </c>
      <c r="R131" s="186">
        <f>Q131*H131</f>
        <v>0</v>
      </c>
      <c r="S131" s="186">
        <v>0</v>
      </c>
      <c r="T131" s="187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8" t="s">
        <v>222</v>
      </c>
      <c r="AT131" s="188" t="s">
        <v>218</v>
      </c>
      <c r="AU131" s="188" t="s">
        <v>85</v>
      </c>
      <c r="AY131" s="19" t="s">
        <v>215</v>
      </c>
      <c r="BE131" s="189">
        <f>IF(N131="základní",J131,0)</f>
        <v>0</v>
      </c>
      <c r="BF131" s="189">
        <f>IF(N131="snížená",J131,0)</f>
        <v>0</v>
      </c>
      <c r="BG131" s="189">
        <f>IF(N131="zákl. přenesená",J131,0)</f>
        <v>0</v>
      </c>
      <c r="BH131" s="189">
        <f>IF(N131="sníž. přenesená",J131,0)</f>
        <v>0</v>
      </c>
      <c r="BI131" s="189">
        <f>IF(N131="nulová",J131,0)</f>
        <v>0</v>
      </c>
      <c r="BJ131" s="19" t="s">
        <v>83</v>
      </c>
      <c r="BK131" s="189">
        <f>ROUND(I131*H131,2)</f>
        <v>0</v>
      </c>
      <c r="BL131" s="19" t="s">
        <v>222</v>
      </c>
      <c r="BM131" s="188" t="s">
        <v>272</v>
      </c>
    </row>
    <row r="132" spans="1:65" s="2" customFormat="1" ht="11.25">
      <c r="A132" s="36"/>
      <c r="B132" s="37"/>
      <c r="C132" s="38"/>
      <c r="D132" s="190" t="s">
        <v>224</v>
      </c>
      <c r="E132" s="38"/>
      <c r="F132" s="191" t="s">
        <v>273</v>
      </c>
      <c r="G132" s="38"/>
      <c r="H132" s="38"/>
      <c r="I132" s="192"/>
      <c r="J132" s="38"/>
      <c r="K132" s="38"/>
      <c r="L132" s="41"/>
      <c r="M132" s="193"/>
      <c r="N132" s="194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224</v>
      </c>
      <c r="AU132" s="19" t="s">
        <v>85</v>
      </c>
    </row>
    <row r="133" spans="1:65" s="13" customFormat="1" ht="11.25">
      <c r="B133" s="195"/>
      <c r="C133" s="196"/>
      <c r="D133" s="197" t="s">
        <v>226</v>
      </c>
      <c r="E133" s="198" t="s">
        <v>19</v>
      </c>
      <c r="F133" s="199" t="s">
        <v>274</v>
      </c>
      <c r="G133" s="196"/>
      <c r="H133" s="198" t="s">
        <v>19</v>
      </c>
      <c r="I133" s="200"/>
      <c r="J133" s="196"/>
      <c r="K133" s="196"/>
      <c r="L133" s="201"/>
      <c r="M133" s="202"/>
      <c r="N133" s="203"/>
      <c r="O133" s="203"/>
      <c r="P133" s="203"/>
      <c r="Q133" s="203"/>
      <c r="R133" s="203"/>
      <c r="S133" s="203"/>
      <c r="T133" s="204"/>
      <c r="AT133" s="205" t="s">
        <v>226</v>
      </c>
      <c r="AU133" s="205" t="s">
        <v>85</v>
      </c>
      <c r="AV133" s="13" t="s">
        <v>83</v>
      </c>
      <c r="AW133" s="13" t="s">
        <v>36</v>
      </c>
      <c r="AX133" s="13" t="s">
        <v>75</v>
      </c>
      <c r="AY133" s="205" t="s">
        <v>215</v>
      </c>
    </row>
    <row r="134" spans="1:65" s="14" customFormat="1" ht="11.25">
      <c r="B134" s="206"/>
      <c r="C134" s="207"/>
      <c r="D134" s="197" t="s">
        <v>226</v>
      </c>
      <c r="E134" s="208" t="s">
        <v>19</v>
      </c>
      <c r="F134" s="209" t="s">
        <v>275</v>
      </c>
      <c r="G134" s="207"/>
      <c r="H134" s="210">
        <v>1.843</v>
      </c>
      <c r="I134" s="211"/>
      <c r="J134" s="207"/>
      <c r="K134" s="207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226</v>
      </c>
      <c r="AU134" s="216" t="s">
        <v>85</v>
      </c>
      <c r="AV134" s="14" t="s">
        <v>85</v>
      </c>
      <c r="AW134" s="14" t="s">
        <v>36</v>
      </c>
      <c r="AX134" s="14" t="s">
        <v>83</v>
      </c>
      <c r="AY134" s="216" t="s">
        <v>215</v>
      </c>
    </row>
    <row r="135" spans="1:65" s="2" customFormat="1" ht="37.9" customHeight="1">
      <c r="A135" s="36"/>
      <c r="B135" s="37"/>
      <c r="C135" s="177" t="s">
        <v>276</v>
      </c>
      <c r="D135" s="177" t="s">
        <v>218</v>
      </c>
      <c r="E135" s="178" t="s">
        <v>277</v>
      </c>
      <c r="F135" s="179" t="s">
        <v>278</v>
      </c>
      <c r="G135" s="180" t="s">
        <v>91</v>
      </c>
      <c r="H135" s="181">
        <v>27.1</v>
      </c>
      <c r="I135" s="182"/>
      <c r="J135" s="183">
        <f>ROUND(I135*H135,2)</f>
        <v>0</v>
      </c>
      <c r="K135" s="179" t="s">
        <v>221</v>
      </c>
      <c r="L135" s="41"/>
      <c r="M135" s="184" t="s">
        <v>19</v>
      </c>
      <c r="N135" s="185" t="s">
        <v>46</v>
      </c>
      <c r="O135" s="66"/>
      <c r="P135" s="186">
        <f>O135*H135</f>
        <v>0</v>
      </c>
      <c r="Q135" s="186">
        <v>0</v>
      </c>
      <c r="R135" s="186">
        <f>Q135*H135</f>
        <v>0</v>
      </c>
      <c r="S135" s="186">
        <v>0</v>
      </c>
      <c r="T135" s="187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8" t="s">
        <v>222</v>
      </c>
      <c r="AT135" s="188" t="s">
        <v>218</v>
      </c>
      <c r="AU135" s="188" t="s">
        <v>85</v>
      </c>
      <c r="AY135" s="19" t="s">
        <v>215</v>
      </c>
      <c r="BE135" s="189">
        <f>IF(N135="základní",J135,0)</f>
        <v>0</v>
      </c>
      <c r="BF135" s="189">
        <f>IF(N135="snížená",J135,0)</f>
        <v>0</v>
      </c>
      <c r="BG135" s="189">
        <f>IF(N135="zákl. přenesená",J135,0)</f>
        <v>0</v>
      </c>
      <c r="BH135" s="189">
        <f>IF(N135="sníž. přenesená",J135,0)</f>
        <v>0</v>
      </c>
      <c r="BI135" s="189">
        <f>IF(N135="nulová",J135,0)</f>
        <v>0</v>
      </c>
      <c r="BJ135" s="19" t="s">
        <v>83</v>
      </c>
      <c r="BK135" s="189">
        <f>ROUND(I135*H135,2)</f>
        <v>0</v>
      </c>
      <c r="BL135" s="19" t="s">
        <v>222</v>
      </c>
      <c r="BM135" s="188" t="s">
        <v>279</v>
      </c>
    </row>
    <row r="136" spans="1:65" s="2" customFormat="1" ht="11.25">
      <c r="A136" s="36"/>
      <c r="B136" s="37"/>
      <c r="C136" s="38"/>
      <c r="D136" s="190" t="s">
        <v>224</v>
      </c>
      <c r="E136" s="38"/>
      <c r="F136" s="191" t="s">
        <v>280</v>
      </c>
      <c r="G136" s="38"/>
      <c r="H136" s="38"/>
      <c r="I136" s="192"/>
      <c r="J136" s="38"/>
      <c r="K136" s="38"/>
      <c r="L136" s="41"/>
      <c r="M136" s="193"/>
      <c r="N136" s="194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224</v>
      </c>
      <c r="AU136" s="19" t="s">
        <v>85</v>
      </c>
    </row>
    <row r="137" spans="1:65" s="13" customFormat="1" ht="22.5">
      <c r="B137" s="195"/>
      <c r="C137" s="196"/>
      <c r="D137" s="197" t="s">
        <v>226</v>
      </c>
      <c r="E137" s="198" t="s">
        <v>19</v>
      </c>
      <c r="F137" s="199" t="s">
        <v>281</v>
      </c>
      <c r="G137" s="196"/>
      <c r="H137" s="198" t="s">
        <v>19</v>
      </c>
      <c r="I137" s="200"/>
      <c r="J137" s="196"/>
      <c r="K137" s="196"/>
      <c r="L137" s="201"/>
      <c r="M137" s="202"/>
      <c r="N137" s="203"/>
      <c r="O137" s="203"/>
      <c r="P137" s="203"/>
      <c r="Q137" s="203"/>
      <c r="R137" s="203"/>
      <c r="S137" s="203"/>
      <c r="T137" s="204"/>
      <c r="AT137" s="205" t="s">
        <v>226</v>
      </c>
      <c r="AU137" s="205" t="s">
        <v>85</v>
      </c>
      <c r="AV137" s="13" t="s">
        <v>83</v>
      </c>
      <c r="AW137" s="13" t="s">
        <v>36</v>
      </c>
      <c r="AX137" s="13" t="s">
        <v>75</v>
      </c>
      <c r="AY137" s="205" t="s">
        <v>215</v>
      </c>
    </row>
    <row r="138" spans="1:65" s="14" customFormat="1" ht="11.25">
      <c r="B138" s="206"/>
      <c r="C138" s="207"/>
      <c r="D138" s="197" t="s">
        <v>226</v>
      </c>
      <c r="E138" s="208" t="s">
        <v>19</v>
      </c>
      <c r="F138" s="209" t="s">
        <v>242</v>
      </c>
      <c r="G138" s="207"/>
      <c r="H138" s="210">
        <v>27.1</v>
      </c>
      <c r="I138" s="211"/>
      <c r="J138" s="207"/>
      <c r="K138" s="207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226</v>
      </c>
      <c r="AU138" s="216" t="s">
        <v>85</v>
      </c>
      <c r="AV138" s="14" t="s">
        <v>85</v>
      </c>
      <c r="AW138" s="14" t="s">
        <v>36</v>
      </c>
      <c r="AX138" s="14" t="s">
        <v>83</v>
      </c>
      <c r="AY138" s="216" t="s">
        <v>215</v>
      </c>
    </row>
    <row r="139" spans="1:65" s="2" customFormat="1" ht="37.9" customHeight="1">
      <c r="A139" s="36"/>
      <c r="B139" s="37"/>
      <c r="C139" s="177" t="s">
        <v>282</v>
      </c>
      <c r="D139" s="177" t="s">
        <v>218</v>
      </c>
      <c r="E139" s="178" t="s">
        <v>283</v>
      </c>
      <c r="F139" s="179" t="s">
        <v>284</v>
      </c>
      <c r="G139" s="180" t="s">
        <v>91</v>
      </c>
      <c r="H139" s="181">
        <v>27.1</v>
      </c>
      <c r="I139" s="182"/>
      <c r="J139" s="183">
        <f>ROUND(I139*H139,2)</f>
        <v>0</v>
      </c>
      <c r="K139" s="179" t="s">
        <v>221</v>
      </c>
      <c r="L139" s="41"/>
      <c r="M139" s="184" t="s">
        <v>19</v>
      </c>
      <c r="N139" s="185" t="s">
        <v>46</v>
      </c>
      <c r="O139" s="66"/>
      <c r="P139" s="186">
        <f>O139*H139</f>
        <v>0</v>
      </c>
      <c r="Q139" s="186">
        <v>0</v>
      </c>
      <c r="R139" s="186">
        <f>Q139*H139</f>
        <v>0</v>
      </c>
      <c r="S139" s="186">
        <v>0</v>
      </c>
      <c r="T139" s="187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8" t="s">
        <v>222</v>
      </c>
      <c r="AT139" s="188" t="s">
        <v>218</v>
      </c>
      <c r="AU139" s="188" t="s">
        <v>85</v>
      </c>
      <c r="AY139" s="19" t="s">
        <v>215</v>
      </c>
      <c r="BE139" s="189">
        <f>IF(N139="základní",J139,0)</f>
        <v>0</v>
      </c>
      <c r="BF139" s="189">
        <f>IF(N139="snížená",J139,0)</f>
        <v>0</v>
      </c>
      <c r="BG139" s="189">
        <f>IF(N139="zákl. přenesená",J139,0)</f>
        <v>0</v>
      </c>
      <c r="BH139" s="189">
        <f>IF(N139="sníž. přenesená",J139,0)</f>
        <v>0</v>
      </c>
      <c r="BI139" s="189">
        <f>IF(N139="nulová",J139,0)</f>
        <v>0</v>
      </c>
      <c r="BJ139" s="19" t="s">
        <v>83</v>
      </c>
      <c r="BK139" s="189">
        <f>ROUND(I139*H139,2)</f>
        <v>0</v>
      </c>
      <c r="BL139" s="19" t="s">
        <v>222</v>
      </c>
      <c r="BM139" s="188" t="s">
        <v>285</v>
      </c>
    </row>
    <row r="140" spans="1:65" s="2" customFormat="1" ht="11.25">
      <c r="A140" s="36"/>
      <c r="B140" s="37"/>
      <c r="C140" s="38"/>
      <c r="D140" s="190" t="s">
        <v>224</v>
      </c>
      <c r="E140" s="38"/>
      <c r="F140" s="191" t="s">
        <v>286</v>
      </c>
      <c r="G140" s="38"/>
      <c r="H140" s="38"/>
      <c r="I140" s="192"/>
      <c r="J140" s="38"/>
      <c r="K140" s="38"/>
      <c r="L140" s="41"/>
      <c r="M140" s="193"/>
      <c r="N140" s="194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224</v>
      </c>
      <c r="AU140" s="19" t="s">
        <v>85</v>
      </c>
    </row>
    <row r="141" spans="1:65" s="13" customFormat="1" ht="22.5">
      <c r="B141" s="195"/>
      <c r="C141" s="196"/>
      <c r="D141" s="197" t="s">
        <v>226</v>
      </c>
      <c r="E141" s="198" t="s">
        <v>19</v>
      </c>
      <c r="F141" s="199" t="s">
        <v>281</v>
      </c>
      <c r="G141" s="196"/>
      <c r="H141" s="198" t="s">
        <v>19</v>
      </c>
      <c r="I141" s="200"/>
      <c r="J141" s="196"/>
      <c r="K141" s="196"/>
      <c r="L141" s="201"/>
      <c r="M141" s="202"/>
      <c r="N141" s="203"/>
      <c r="O141" s="203"/>
      <c r="P141" s="203"/>
      <c r="Q141" s="203"/>
      <c r="R141" s="203"/>
      <c r="S141" s="203"/>
      <c r="T141" s="204"/>
      <c r="AT141" s="205" t="s">
        <v>226</v>
      </c>
      <c r="AU141" s="205" t="s">
        <v>85</v>
      </c>
      <c r="AV141" s="13" t="s">
        <v>83</v>
      </c>
      <c r="AW141" s="13" t="s">
        <v>36</v>
      </c>
      <c r="AX141" s="13" t="s">
        <v>75</v>
      </c>
      <c r="AY141" s="205" t="s">
        <v>215</v>
      </c>
    </row>
    <row r="142" spans="1:65" s="14" customFormat="1" ht="11.25">
      <c r="B142" s="206"/>
      <c r="C142" s="207"/>
      <c r="D142" s="197" t="s">
        <v>226</v>
      </c>
      <c r="E142" s="208" t="s">
        <v>19</v>
      </c>
      <c r="F142" s="209" t="s">
        <v>242</v>
      </c>
      <c r="G142" s="207"/>
      <c r="H142" s="210">
        <v>27.1</v>
      </c>
      <c r="I142" s="211"/>
      <c r="J142" s="207"/>
      <c r="K142" s="207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226</v>
      </c>
      <c r="AU142" s="216" t="s">
        <v>85</v>
      </c>
      <c r="AV142" s="14" t="s">
        <v>85</v>
      </c>
      <c r="AW142" s="14" t="s">
        <v>36</v>
      </c>
      <c r="AX142" s="14" t="s">
        <v>83</v>
      </c>
      <c r="AY142" s="216" t="s">
        <v>215</v>
      </c>
    </row>
    <row r="143" spans="1:65" s="2" customFormat="1" ht="16.5" customHeight="1">
      <c r="A143" s="36"/>
      <c r="B143" s="37"/>
      <c r="C143" s="217" t="s">
        <v>287</v>
      </c>
      <c r="D143" s="217" t="s">
        <v>288</v>
      </c>
      <c r="E143" s="218" t="s">
        <v>289</v>
      </c>
      <c r="F143" s="219" t="s">
        <v>290</v>
      </c>
      <c r="G143" s="220" t="s">
        <v>291</v>
      </c>
      <c r="H143" s="221">
        <v>0.54200000000000004</v>
      </c>
      <c r="I143" s="222"/>
      <c r="J143" s="223">
        <f>ROUND(I143*H143,2)</f>
        <v>0</v>
      </c>
      <c r="K143" s="219" t="s">
        <v>221</v>
      </c>
      <c r="L143" s="224"/>
      <c r="M143" s="225" t="s">
        <v>19</v>
      </c>
      <c r="N143" s="226" t="s">
        <v>46</v>
      </c>
      <c r="O143" s="66"/>
      <c r="P143" s="186">
        <f>O143*H143</f>
        <v>0</v>
      </c>
      <c r="Q143" s="186">
        <v>1E-3</v>
      </c>
      <c r="R143" s="186">
        <f>Q143*H143</f>
        <v>5.4200000000000006E-4</v>
      </c>
      <c r="S143" s="186">
        <v>0</v>
      </c>
      <c r="T143" s="187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8" t="s">
        <v>292</v>
      </c>
      <c r="AT143" s="188" t="s">
        <v>288</v>
      </c>
      <c r="AU143" s="188" t="s">
        <v>85</v>
      </c>
      <c r="AY143" s="19" t="s">
        <v>215</v>
      </c>
      <c r="BE143" s="189">
        <f>IF(N143="základní",J143,0)</f>
        <v>0</v>
      </c>
      <c r="BF143" s="189">
        <f>IF(N143="snížená",J143,0)</f>
        <v>0</v>
      </c>
      <c r="BG143" s="189">
        <f>IF(N143="zákl. přenesená",J143,0)</f>
        <v>0</v>
      </c>
      <c r="BH143" s="189">
        <f>IF(N143="sníž. přenesená",J143,0)</f>
        <v>0</v>
      </c>
      <c r="BI143" s="189">
        <f>IF(N143="nulová",J143,0)</f>
        <v>0</v>
      </c>
      <c r="BJ143" s="19" t="s">
        <v>83</v>
      </c>
      <c r="BK143" s="189">
        <f>ROUND(I143*H143,2)</f>
        <v>0</v>
      </c>
      <c r="BL143" s="19" t="s">
        <v>222</v>
      </c>
      <c r="BM143" s="188" t="s">
        <v>293</v>
      </c>
    </row>
    <row r="144" spans="1:65" s="14" customFormat="1" ht="11.25">
      <c r="B144" s="206"/>
      <c r="C144" s="207"/>
      <c r="D144" s="197" t="s">
        <v>226</v>
      </c>
      <c r="E144" s="207"/>
      <c r="F144" s="209" t="s">
        <v>294</v>
      </c>
      <c r="G144" s="207"/>
      <c r="H144" s="210">
        <v>0.54200000000000004</v>
      </c>
      <c r="I144" s="211"/>
      <c r="J144" s="207"/>
      <c r="K144" s="207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226</v>
      </c>
      <c r="AU144" s="216" t="s">
        <v>85</v>
      </c>
      <c r="AV144" s="14" t="s">
        <v>85</v>
      </c>
      <c r="AW144" s="14" t="s">
        <v>4</v>
      </c>
      <c r="AX144" s="14" t="s">
        <v>83</v>
      </c>
      <c r="AY144" s="216" t="s">
        <v>215</v>
      </c>
    </row>
    <row r="145" spans="1:65" s="12" customFormat="1" ht="22.9" customHeight="1">
      <c r="B145" s="161"/>
      <c r="C145" s="162"/>
      <c r="D145" s="163" t="s">
        <v>74</v>
      </c>
      <c r="E145" s="175" t="s">
        <v>85</v>
      </c>
      <c r="F145" s="175" t="s">
        <v>295</v>
      </c>
      <c r="G145" s="162"/>
      <c r="H145" s="162"/>
      <c r="I145" s="165"/>
      <c r="J145" s="176">
        <f>BK145</f>
        <v>0</v>
      </c>
      <c r="K145" s="162"/>
      <c r="L145" s="167"/>
      <c r="M145" s="168"/>
      <c r="N145" s="169"/>
      <c r="O145" s="169"/>
      <c r="P145" s="170">
        <f>SUM(P146:P152)</f>
        <v>0</v>
      </c>
      <c r="Q145" s="169"/>
      <c r="R145" s="170">
        <f>SUM(R146:R152)</f>
        <v>2.7147999999999999E-2</v>
      </c>
      <c r="S145" s="169"/>
      <c r="T145" s="171">
        <f>SUM(T146:T152)</f>
        <v>0</v>
      </c>
      <c r="AR145" s="172" t="s">
        <v>83</v>
      </c>
      <c r="AT145" s="173" t="s">
        <v>74</v>
      </c>
      <c r="AU145" s="173" t="s">
        <v>83</v>
      </c>
      <c r="AY145" s="172" t="s">
        <v>215</v>
      </c>
      <c r="BK145" s="174">
        <f>SUM(BK146:BK152)</f>
        <v>0</v>
      </c>
    </row>
    <row r="146" spans="1:65" s="2" customFormat="1" ht="37.9" customHeight="1">
      <c r="A146" s="36"/>
      <c r="B146" s="37"/>
      <c r="C146" s="177" t="s">
        <v>296</v>
      </c>
      <c r="D146" s="177" t="s">
        <v>218</v>
      </c>
      <c r="E146" s="178" t="s">
        <v>297</v>
      </c>
      <c r="F146" s="179" t="s">
        <v>298</v>
      </c>
      <c r="G146" s="180" t="s">
        <v>91</v>
      </c>
      <c r="H146" s="181">
        <v>59.62</v>
      </c>
      <c r="I146" s="182"/>
      <c r="J146" s="183">
        <f>ROUND(I146*H146,2)</f>
        <v>0</v>
      </c>
      <c r="K146" s="179" t="s">
        <v>221</v>
      </c>
      <c r="L146" s="41"/>
      <c r="M146" s="184" t="s">
        <v>19</v>
      </c>
      <c r="N146" s="185" t="s">
        <v>46</v>
      </c>
      <c r="O146" s="66"/>
      <c r="P146" s="186">
        <f>O146*H146</f>
        <v>0</v>
      </c>
      <c r="Q146" s="186">
        <v>1E-4</v>
      </c>
      <c r="R146" s="186">
        <f>Q146*H146</f>
        <v>5.9620000000000003E-3</v>
      </c>
      <c r="S146" s="186">
        <v>0</v>
      </c>
      <c r="T146" s="187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8" t="s">
        <v>222</v>
      </c>
      <c r="AT146" s="188" t="s">
        <v>218</v>
      </c>
      <c r="AU146" s="188" t="s">
        <v>85</v>
      </c>
      <c r="AY146" s="19" t="s">
        <v>215</v>
      </c>
      <c r="BE146" s="189">
        <f>IF(N146="základní",J146,0)</f>
        <v>0</v>
      </c>
      <c r="BF146" s="189">
        <f>IF(N146="snížená",J146,0)</f>
        <v>0</v>
      </c>
      <c r="BG146" s="189">
        <f>IF(N146="zákl. přenesená",J146,0)</f>
        <v>0</v>
      </c>
      <c r="BH146" s="189">
        <f>IF(N146="sníž. přenesená",J146,0)</f>
        <v>0</v>
      </c>
      <c r="BI146" s="189">
        <f>IF(N146="nulová",J146,0)</f>
        <v>0</v>
      </c>
      <c r="BJ146" s="19" t="s">
        <v>83</v>
      </c>
      <c r="BK146" s="189">
        <f>ROUND(I146*H146,2)</f>
        <v>0</v>
      </c>
      <c r="BL146" s="19" t="s">
        <v>222</v>
      </c>
      <c r="BM146" s="188" t="s">
        <v>299</v>
      </c>
    </row>
    <row r="147" spans="1:65" s="2" customFormat="1" ht="11.25">
      <c r="A147" s="36"/>
      <c r="B147" s="37"/>
      <c r="C147" s="38"/>
      <c r="D147" s="190" t="s">
        <v>224</v>
      </c>
      <c r="E147" s="38"/>
      <c r="F147" s="191" t="s">
        <v>300</v>
      </c>
      <c r="G147" s="38"/>
      <c r="H147" s="38"/>
      <c r="I147" s="192"/>
      <c r="J147" s="38"/>
      <c r="K147" s="38"/>
      <c r="L147" s="41"/>
      <c r="M147" s="193"/>
      <c r="N147" s="194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224</v>
      </c>
      <c r="AU147" s="19" t="s">
        <v>85</v>
      </c>
    </row>
    <row r="148" spans="1:65" s="13" customFormat="1" ht="11.25">
      <c r="B148" s="195"/>
      <c r="C148" s="196"/>
      <c r="D148" s="197" t="s">
        <v>226</v>
      </c>
      <c r="E148" s="198" t="s">
        <v>19</v>
      </c>
      <c r="F148" s="199" t="s">
        <v>301</v>
      </c>
      <c r="G148" s="196"/>
      <c r="H148" s="198" t="s">
        <v>19</v>
      </c>
      <c r="I148" s="200"/>
      <c r="J148" s="196"/>
      <c r="K148" s="196"/>
      <c r="L148" s="201"/>
      <c r="M148" s="202"/>
      <c r="N148" s="203"/>
      <c r="O148" s="203"/>
      <c r="P148" s="203"/>
      <c r="Q148" s="203"/>
      <c r="R148" s="203"/>
      <c r="S148" s="203"/>
      <c r="T148" s="204"/>
      <c r="AT148" s="205" t="s">
        <v>226</v>
      </c>
      <c r="AU148" s="205" t="s">
        <v>85</v>
      </c>
      <c r="AV148" s="13" t="s">
        <v>83</v>
      </c>
      <c r="AW148" s="13" t="s">
        <v>36</v>
      </c>
      <c r="AX148" s="13" t="s">
        <v>75</v>
      </c>
      <c r="AY148" s="205" t="s">
        <v>215</v>
      </c>
    </row>
    <row r="149" spans="1:65" s="13" customFormat="1" ht="11.25">
      <c r="B149" s="195"/>
      <c r="C149" s="196"/>
      <c r="D149" s="197" t="s">
        <v>226</v>
      </c>
      <c r="E149" s="198" t="s">
        <v>19</v>
      </c>
      <c r="F149" s="199" t="s">
        <v>302</v>
      </c>
      <c r="G149" s="196"/>
      <c r="H149" s="198" t="s">
        <v>19</v>
      </c>
      <c r="I149" s="200"/>
      <c r="J149" s="196"/>
      <c r="K149" s="196"/>
      <c r="L149" s="201"/>
      <c r="M149" s="202"/>
      <c r="N149" s="203"/>
      <c r="O149" s="203"/>
      <c r="P149" s="203"/>
      <c r="Q149" s="203"/>
      <c r="R149" s="203"/>
      <c r="S149" s="203"/>
      <c r="T149" s="204"/>
      <c r="AT149" s="205" t="s">
        <v>226</v>
      </c>
      <c r="AU149" s="205" t="s">
        <v>85</v>
      </c>
      <c r="AV149" s="13" t="s">
        <v>83</v>
      </c>
      <c r="AW149" s="13" t="s">
        <v>36</v>
      </c>
      <c r="AX149" s="13" t="s">
        <v>75</v>
      </c>
      <c r="AY149" s="205" t="s">
        <v>215</v>
      </c>
    </row>
    <row r="150" spans="1:65" s="14" customFormat="1" ht="11.25">
      <c r="B150" s="206"/>
      <c r="C150" s="207"/>
      <c r="D150" s="197" t="s">
        <v>226</v>
      </c>
      <c r="E150" s="208" t="s">
        <v>19</v>
      </c>
      <c r="F150" s="209" t="s">
        <v>303</v>
      </c>
      <c r="G150" s="207"/>
      <c r="H150" s="210">
        <v>59.62</v>
      </c>
      <c r="I150" s="211"/>
      <c r="J150" s="207"/>
      <c r="K150" s="207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226</v>
      </c>
      <c r="AU150" s="216" t="s">
        <v>85</v>
      </c>
      <c r="AV150" s="14" t="s">
        <v>85</v>
      </c>
      <c r="AW150" s="14" t="s">
        <v>36</v>
      </c>
      <c r="AX150" s="14" t="s">
        <v>83</v>
      </c>
      <c r="AY150" s="216" t="s">
        <v>215</v>
      </c>
    </row>
    <row r="151" spans="1:65" s="2" customFormat="1" ht="24.2" customHeight="1">
      <c r="A151" s="36"/>
      <c r="B151" s="37"/>
      <c r="C151" s="217" t="s">
        <v>304</v>
      </c>
      <c r="D151" s="217" t="s">
        <v>288</v>
      </c>
      <c r="E151" s="218" t="s">
        <v>305</v>
      </c>
      <c r="F151" s="219" t="s">
        <v>306</v>
      </c>
      <c r="G151" s="220" t="s">
        <v>91</v>
      </c>
      <c r="H151" s="221">
        <v>70.62</v>
      </c>
      <c r="I151" s="222"/>
      <c r="J151" s="223">
        <f>ROUND(I151*H151,2)</f>
        <v>0</v>
      </c>
      <c r="K151" s="219" t="s">
        <v>221</v>
      </c>
      <c r="L151" s="224"/>
      <c r="M151" s="225" t="s">
        <v>19</v>
      </c>
      <c r="N151" s="226" t="s">
        <v>46</v>
      </c>
      <c r="O151" s="66"/>
      <c r="P151" s="186">
        <f>O151*H151</f>
        <v>0</v>
      </c>
      <c r="Q151" s="186">
        <v>2.9999999999999997E-4</v>
      </c>
      <c r="R151" s="186">
        <f>Q151*H151</f>
        <v>2.1186E-2</v>
      </c>
      <c r="S151" s="186">
        <v>0</v>
      </c>
      <c r="T151" s="187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8" t="s">
        <v>292</v>
      </c>
      <c r="AT151" s="188" t="s">
        <v>288</v>
      </c>
      <c r="AU151" s="188" t="s">
        <v>85</v>
      </c>
      <c r="AY151" s="19" t="s">
        <v>215</v>
      </c>
      <c r="BE151" s="189">
        <f>IF(N151="základní",J151,0)</f>
        <v>0</v>
      </c>
      <c r="BF151" s="189">
        <f>IF(N151="snížená",J151,0)</f>
        <v>0</v>
      </c>
      <c r="BG151" s="189">
        <f>IF(N151="zákl. přenesená",J151,0)</f>
        <v>0</v>
      </c>
      <c r="BH151" s="189">
        <f>IF(N151="sníž. přenesená",J151,0)</f>
        <v>0</v>
      </c>
      <c r="BI151" s="189">
        <f>IF(N151="nulová",J151,0)</f>
        <v>0</v>
      </c>
      <c r="BJ151" s="19" t="s">
        <v>83</v>
      </c>
      <c r="BK151" s="189">
        <f>ROUND(I151*H151,2)</f>
        <v>0</v>
      </c>
      <c r="BL151" s="19" t="s">
        <v>222</v>
      </c>
      <c r="BM151" s="188" t="s">
        <v>307</v>
      </c>
    </row>
    <row r="152" spans="1:65" s="14" customFormat="1" ht="11.25">
      <c r="B152" s="206"/>
      <c r="C152" s="207"/>
      <c r="D152" s="197" t="s">
        <v>226</v>
      </c>
      <c r="E152" s="207"/>
      <c r="F152" s="209" t="s">
        <v>308</v>
      </c>
      <c r="G152" s="207"/>
      <c r="H152" s="210">
        <v>70.62</v>
      </c>
      <c r="I152" s="211"/>
      <c r="J152" s="207"/>
      <c r="K152" s="207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226</v>
      </c>
      <c r="AU152" s="216" t="s">
        <v>85</v>
      </c>
      <c r="AV152" s="14" t="s">
        <v>85</v>
      </c>
      <c r="AW152" s="14" t="s">
        <v>4</v>
      </c>
      <c r="AX152" s="14" t="s">
        <v>83</v>
      </c>
      <c r="AY152" s="216" t="s">
        <v>215</v>
      </c>
    </row>
    <row r="153" spans="1:65" s="12" customFormat="1" ht="22.9" customHeight="1">
      <c r="B153" s="161"/>
      <c r="C153" s="162"/>
      <c r="D153" s="163" t="s">
        <v>74</v>
      </c>
      <c r="E153" s="175" t="s">
        <v>93</v>
      </c>
      <c r="F153" s="175" t="s">
        <v>309</v>
      </c>
      <c r="G153" s="162"/>
      <c r="H153" s="162"/>
      <c r="I153" s="165"/>
      <c r="J153" s="176">
        <f>BK153</f>
        <v>0</v>
      </c>
      <c r="K153" s="162"/>
      <c r="L153" s="167"/>
      <c r="M153" s="168"/>
      <c r="N153" s="169"/>
      <c r="O153" s="169"/>
      <c r="P153" s="170">
        <f>SUM(P154:P164)</f>
        <v>0</v>
      </c>
      <c r="Q153" s="169"/>
      <c r="R153" s="170">
        <f>SUM(R154:R164)</f>
        <v>1.6153478000000001</v>
      </c>
      <c r="S153" s="169"/>
      <c r="T153" s="171">
        <f>SUM(T154:T164)</f>
        <v>0</v>
      </c>
      <c r="AR153" s="172" t="s">
        <v>83</v>
      </c>
      <c r="AT153" s="173" t="s">
        <v>74</v>
      </c>
      <c r="AU153" s="173" t="s">
        <v>83</v>
      </c>
      <c r="AY153" s="172" t="s">
        <v>215</v>
      </c>
      <c r="BK153" s="174">
        <f>SUM(BK154:BK164)</f>
        <v>0</v>
      </c>
    </row>
    <row r="154" spans="1:65" s="2" customFormat="1" ht="37.9" customHeight="1">
      <c r="A154" s="36"/>
      <c r="B154" s="37"/>
      <c r="C154" s="177" t="s">
        <v>310</v>
      </c>
      <c r="D154" s="177" t="s">
        <v>218</v>
      </c>
      <c r="E154" s="178" t="s">
        <v>311</v>
      </c>
      <c r="F154" s="179" t="s">
        <v>312</v>
      </c>
      <c r="G154" s="180" t="s">
        <v>91</v>
      </c>
      <c r="H154" s="181">
        <v>56.54</v>
      </c>
      <c r="I154" s="182"/>
      <c r="J154" s="183">
        <f>ROUND(I154*H154,2)</f>
        <v>0</v>
      </c>
      <c r="K154" s="179" t="s">
        <v>221</v>
      </c>
      <c r="L154" s="41"/>
      <c r="M154" s="184" t="s">
        <v>19</v>
      </c>
      <c r="N154" s="185" t="s">
        <v>46</v>
      </c>
      <c r="O154" s="66"/>
      <c r="P154" s="186">
        <f>O154*H154</f>
        <v>0</v>
      </c>
      <c r="Q154" s="186">
        <v>2.8570000000000002E-2</v>
      </c>
      <c r="R154" s="186">
        <f>Q154*H154</f>
        <v>1.6153478000000001</v>
      </c>
      <c r="S154" s="186">
        <v>0</v>
      </c>
      <c r="T154" s="187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8" t="s">
        <v>222</v>
      </c>
      <c r="AT154" s="188" t="s">
        <v>218</v>
      </c>
      <c r="AU154" s="188" t="s">
        <v>85</v>
      </c>
      <c r="AY154" s="19" t="s">
        <v>215</v>
      </c>
      <c r="BE154" s="189">
        <f>IF(N154="základní",J154,0)</f>
        <v>0</v>
      </c>
      <c r="BF154" s="189">
        <f>IF(N154="snížená",J154,0)</f>
        <v>0</v>
      </c>
      <c r="BG154" s="189">
        <f>IF(N154="zákl. přenesená",J154,0)</f>
        <v>0</v>
      </c>
      <c r="BH154" s="189">
        <f>IF(N154="sníž. přenesená",J154,0)</f>
        <v>0</v>
      </c>
      <c r="BI154" s="189">
        <f>IF(N154="nulová",J154,0)</f>
        <v>0</v>
      </c>
      <c r="BJ154" s="19" t="s">
        <v>83</v>
      </c>
      <c r="BK154" s="189">
        <f>ROUND(I154*H154,2)</f>
        <v>0</v>
      </c>
      <c r="BL154" s="19" t="s">
        <v>222</v>
      </c>
      <c r="BM154" s="188" t="s">
        <v>313</v>
      </c>
    </row>
    <row r="155" spans="1:65" s="2" customFormat="1" ht="11.25">
      <c r="A155" s="36"/>
      <c r="B155" s="37"/>
      <c r="C155" s="38"/>
      <c r="D155" s="190" t="s">
        <v>224</v>
      </c>
      <c r="E155" s="38"/>
      <c r="F155" s="191" t="s">
        <v>314</v>
      </c>
      <c r="G155" s="38"/>
      <c r="H155" s="38"/>
      <c r="I155" s="192"/>
      <c r="J155" s="38"/>
      <c r="K155" s="38"/>
      <c r="L155" s="41"/>
      <c r="M155" s="193"/>
      <c r="N155" s="194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224</v>
      </c>
      <c r="AU155" s="19" t="s">
        <v>85</v>
      </c>
    </row>
    <row r="156" spans="1:65" s="13" customFormat="1" ht="22.5">
      <c r="B156" s="195"/>
      <c r="C156" s="196"/>
      <c r="D156" s="197" t="s">
        <v>226</v>
      </c>
      <c r="E156" s="198" t="s">
        <v>19</v>
      </c>
      <c r="F156" s="199" t="s">
        <v>315</v>
      </c>
      <c r="G156" s="196"/>
      <c r="H156" s="198" t="s">
        <v>19</v>
      </c>
      <c r="I156" s="200"/>
      <c r="J156" s="196"/>
      <c r="K156" s="196"/>
      <c r="L156" s="201"/>
      <c r="M156" s="202"/>
      <c r="N156" s="203"/>
      <c r="O156" s="203"/>
      <c r="P156" s="203"/>
      <c r="Q156" s="203"/>
      <c r="R156" s="203"/>
      <c r="S156" s="203"/>
      <c r="T156" s="204"/>
      <c r="AT156" s="205" t="s">
        <v>226</v>
      </c>
      <c r="AU156" s="205" t="s">
        <v>85</v>
      </c>
      <c r="AV156" s="13" t="s">
        <v>83</v>
      </c>
      <c r="AW156" s="13" t="s">
        <v>36</v>
      </c>
      <c r="AX156" s="13" t="s">
        <v>75</v>
      </c>
      <c r="AY156" s="205" t="s">
        <v>215</v>
      </c>
    </row>
    <row r="157" spans="1:65" s="13" customFormat="1" ht="11.25">
      <c r="B157" s="195"/>
      <c r="C157" s="196"/>
      <c r="D157" s="197" t="s">
        <v>226</v>
      </c>
      <c r="E157" s="198" t="s">
        <v>19</v>
      </c>
      <c r="F157" s="199" t="s">
        <v>316</v>
      </c>
      <c r="G157" s="196"/>
      <c r="H157" s="198" t="s">
        <v>19</v>
      </c>
      <c r="I157" s="200"/>
      <c r="J157" s="196"/>
      <c r="K157" s="196"/>
      <c r="L157" s="201"/>
      <c r="M157" s="202"/>
      <c r="N157" s="203"/>
      <c r="O157" s="203"/>
      <c r="P157" s="203"/>
      <c r="Q157" s="203"/>
      <c r="R157" s="203"/>
      <c r="S157" s="203"/>
      <c r="T157" s="204"/>
      <c r="AT157" s="205" t="s">
        <v>226</v>
      </c>
      <c r="AU157" s="205" t="s">
        <v>85</v>
      </c>
      <c r="AV157" s="13" t="s">
        <v>83</v>
      </c>
      <c r="AW157" s="13" t="s">
        <v>36</v>
      </c>
      <c r="AX157" s="13" t="s">
        <v>75</v>
      </c>
      <c r="AY157" s="205" t="s">
        <v>215</v>
      </c>
    </row>
    <row r="158" spans="1:65" s="14" customFormat="1" ht="11.25">
      <c r="B158" s="206"/>
      <c r="C158" s="207"/>
      <c r="D158" s="197" t="s">
        <v>226</v>
      </c>
      <c r="E158" s="208" t="s">
        <v>19</v>
      </c>
      <c r="F158" s="209" t="s">
        <v>317</v>
      </c>
      <c r="G158" s="207"/>
      <c r="H158" s="210">
        <v>32.505000000000003</v>
      </c>
      <c r="I158" s="211"/>
      <c r="J158" s="207"/>
      <c r="K158" s="207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226</v>
      </c>
      <c r="AU158" s="216" t="s">
        <v>85</v>
      </c>
      <c r="AV158" s="14" t="s">
        <v>85</v>
      </c>
      <c r="AW158" s="14" t="s">
        <v>36</v>
      </c>
      <c r="AX158" s="14" t="s">
        <v>75</v>
      </c>
      <c r="AY158" s="216" t="s">
        <v>215</v>
      </c>
    </row>
    <row r="159" spans="1:65" s="14" customFormat="1" ht="11.25">
      <c r="B159" s="206"/>
      <c r="C159" s="207"/>
      <c r="D159" s="197" t="s">
        <v>226</v>
      </c>
      <c r="E159" s="208" t="s">
        <v>19</v>
      </c>
      <c r="F159" s="209" t="s">
        <v>318</v>
      </c>
      <c r="G159" s="207"/>
      <c r="H159" s="210">
        <v>7.2050000000000001</v>
      </c>
      <c r="I159" s="211"/>
      <c r="J159" s="207"/>
      <c r="K159" s="207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226</v>
      </c>
      <c r="AU159" s="216" t="s">
        <v>85</v>
      </c>
      <c r="AV159" s="14" t="s">
        <v>85</v>
      </c>
      <c r="AW159" s="14" t="s">
        <v>36</v>
      </c>
      <c r="AX159" s="14" t="s">
        <v>75</v>
      </c>
      <c r="AY159" s="216" t="s">
        <v>215</v>
      </c>
    </row>
    <row r="160" spans="1:65" s="13" customFormat="1" ht="11.25">
      <c r="B160" s="195"/>
      <c r="C160" s="196"/>
      <c r="D160" s="197" t="s">
        <v>226</v>
      </c>
      <c r="E160" s="198" t="s">
        <v>19</v>
      </c>
      <c r="F160" s="199" t="s">
        <v>319</v>
      </c>
      <c r="G160" s="196"/>
      <c r="H160" s="198" t="s">
        <v>19</v>
      </c>
      <c r="I160" s="200"/>
      <c r="J160" s="196"/>
      <c r="K160" s="196"/>
      <c r="L160" s="201"/>
      <c r="M160" s="202"/>
      <c r="N160" s="203"/>
      <c r="O160" s="203"/>
      <c r="P160" s="203"/>
      <c r="Q160" s="203"/>
      <c r="R160" s="203"/>
      <c r="S160" s="203"/>
      <c r="T160" s="204"/>
      <c r="AT160" s="205" t="s">
        <v>226</v>
      </c>
      <c r="AU160" s="205" t="s">
        <v>85</v>
      </c>
      <c r="AV160" s="13" t="s">
        <v>83</v>
      </c>
      <c r="AW160" s="13" t="s">
        <v>36</v>
      </c>
      <c r="AX160" s="13" t="s">
        <v>75</v>
      </c>
      <c r="AY160" s="205" t="s">
        <v>215</v>
      </c>
    </row>
    <row r="161" spans="1:65" s="14" customFormat="1" ht="11.25">
      <c r="B161" s="206"/>
      <c r="C161" s="207"/>
      <c r="D161" s="197" t="s">
        <v>226</v>
      </c>
      <c r="E161" s="208" t="s">
        <v>19</v>
      </c>
      <c r="F161" s="209" t="s">
        <v>320</v>
      </c>
      <c r="G161" s="207"/>
      <c r="H161" s="210">
        <v>7.4580000000000002</v>
      </c>
      <c r="I161" s="211"/>
      <c r="J161" s="207"/>
      <c r="K161" s="207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226</v>
      </c>
      <c r="AU161" s="216" t="s">
        <v>85</v>
      </c>
      <c r="AV161" s="14" t="s">
        <v>85</v>
      </c>
      <c r="AW161" s="14" t="s">
        <v>36</v>
      </c>
      <c r="AX161" s="14" t="s">
        <v>75</v>
      </c>
      <c r="AY161" s="216" t="s">
        <v>215</v>
      </c>
    </row>
    <row r="162" spans="1:65" s="13" customFormat="1" ht="11.25">
      <c r="B162" s="195"/>
      <c r="C162" s="196"/>
      <c r="D162" s="197" t="s">
        <v>226</v>
      </c>
      <c r="E162" s="198" t="s">
        <v>19</v>
      </c>
      <c r="F162" s="199" t="s">
        <v>321</v>
      </c>
      <c r="G162" s="196"/>
      <c r="H162" s="198" t="s">
        <v>19</v>
      </c>
      <c r="I162" s="200"/>
      <c r="J162" s="196"/>
      <c r="K162" s="196"/>
      <c r="L162" s="201"/>
      <c r="M162" s="202"/>
      <c r="N162" s="203"/>
      <c r="O162" s="203"/>
      <c r="P162" s="203"/>
      <c r="Q162" s="203"/>
      <c r="R162" s="203"/>
      <c r="S162" s="203"/>
      <c r="T162" s="204"/>
      <c r="AT162" s="205" t="s">
        <v>226</v>
      </c>
      <c r="AU162" s="205" t="s">
        <v>85</v>
      </c>
      <c r="AV162" s="13" t="s">
        <v>83</v>
      </c>
      <c r="AW162" s="13" t="s">
        <v>36</v>
      </c>
      <c r="AX162" s="13" t="s">
        <v>75</v>
      </c>
      <c r="AY162" s="205" t="s">
        <v>215</v>
      </c>
    </row>
    <row r="163" spans="1:65" s="14" customFormat="1" ht="11.25">
      <c r="B163" s="206"/>
      <c r="C163" s="207"/>
      <c r="D163" s="197" t="s">
        <v>226</v>
      </c>
      <c r="E163" s="208" t="s">
        <v>19</v>
      </c>
      <c r="F163" s="209" t="s">
        <v>322</v>
      </c>
      <c r="G163" s="207"/>
      <c r="H163" s="210">
        <v>9.3719999999999999</v>
      </c>
      <c r="I163" s="211"/>
      <c r="J163" s="207"/>
      <c r="K163" s="207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226</v>
      </c>
      <c r="AU163" s="216" t="s">
        <v>85</v>
      </c>
      <c r="AV163" s="14" t="s">
        <v>85</v>
      </c>
      <c r="AW163" s="14" t="s">
        <v>36</v>
      </c>
      <c r="AX163" s="14" t="s">
        <v>75</v>
      </c>
      <c r="AY163" s="216" t="s">
        <v>215</v>
      </c>
    </row>
    <row r="164" spans="1:65" s="15" customFormat="1" ht="11.25">
      <c r="B164" s="227"/>
      <c r="C164" s="228"/>
      <c r="D164" s="197" t="s">
        <v>226</v>
      </c>
      <c r="E164" s="229" t="s">
        <v>19</v>
      </c>
      <c r="F164" s="230" t="s">
        <v>323</v>
      </c>
      <c r="G164" s="228"/>
      <c r="H164" s="231">
        <v>56.54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AT164" s="237" t="s">
        <v>226</v>
      </c>
      <c r="AU164" s="237" t="s">
        <v>85</v>
      </c>
      <c r="AV164" s="15" t="s">
        <v>222</v>
      </c>
      <c r="AW164" s="15" t="s">
        <v>36</v>
      </c>
      <c r="AX164" s="15" t="s">
        <v>83</v>
      </c>
      <c r="AY164" s="237" t="s">
        <v>215</v>
      </c>
    </row>
    <row r="165" spans="1:65" s="12" customFormat="1" ht="22.9" customHeight="1">
      <c r="B165" s="161"/>
      <c r="C165" s="162"/>
      <c r="D165" s="163" t="s">
        <v>74</v>
      </c>
      <c r="E165" s="175" t="s">
        <v>110</v>
      </c>
      <c r="F165" s="175" t="s">
        <v>324</v>
      </c>
      <c r="G165" s="162"/>
      <c r="H165" s="162"/>
      <c r="I165" s="165"/>
      <c r="J165" s="176">
        <f>BK165</f>
        <v>0</v>
      </c>
      <c r="K165" s="162"/>
      <c r="L165" s="167"/>
      <c r="M165" s="168"/>
      <c r="N165" s="169"/>
      <c r="O165" s="169"/>
      <c r="P165" s="170">
        <f>SUM(P166:P175)</f>
        <v>0</v>
      </c>
      <c r="Q165" s="169"/>
      <c r="R165" s="170">
        <f>SUM(R166:R175)</f>
        <v>14.939546</v>
      </c>
      <c r="S165" s="169"/>
      <c r="T165" s="171">
        <f>SUM(T166:T175)</f>
        <v>0</v>
      </c>
      <c r="AR165" s="172" t="s">
        <v>83</v>
      </c>
      <c r="AT165" s="173" t="s">
        <v>74</v>
      </c>
      <c r="AU165" s="173" t="s">
        <v>83</v>
      </c>
      <c r="AY165" s="172" t="s">
        <v>215</v>
      </c>
      <c r="BK165" s="174">
        <f>SUM(BK166:BK175)</f>
        <v>0</v>
      </c>
    </row>
    <row r="166" spans="1:65" s="2" customFormat="1" ht="44.25" customHeight="1">
      <c r="A166" s="36"/>
      <c r="B166" s="37"/>
      <c r="C166" s="177" t="s">
        <v>325</v>
      </c>
      <c r="D166" s="177" t="s">
        <v>218</v>
      </c>
      <c r="E166" s="178" t="s">
        <v>326</v>
      </c>
      <c r="F166" s="179" t="s">
        <v>327</v>
      </c>
      <c r="G166" s="180" t="s">
        <v>91</v>
      </c>
      <c r="H166" s="181">
        <v>29.81</v>
      </c>
      <c r="I166" s="182"/>
      <c r="J166" s="183">
        <f>ROUND(I166*H166,2)</f>
        <v>0</v>
      </c>
      <c r="K166" s="179" t="s">
        <v>221</v>
      </c>
      <c r="L166" s="41"/>
      <c r="M166" s="184" t="s">
        <v>19</v>
      </c>
      <c r="N166" s="185" t="s">
        <v>46</v>
      </c>
      <c r="O166" s="66"/>
      <c r="P166" s="186">
        <f>O166*H166</f>
        <v>0</v>
      </c>
      <c r="Q166" s="186">
        <v>0.29699999999999999</v>
      </c>
      <c r="R166" s="186">
        <f>Q166*H166</f>
        <v>8.8535699999999995</v>
      </c>
      <c r="S166" s="186">
        <v>0</v>
      </c>
      <c r="T166" s="187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8" t="s">
        <v>222</v>
      </c>
      <c r="AT166" s="188" t="s">
        <v>218</v>
      </c>
      <c r="AU166" s="188" t="s">
        <v>85</v>
      </c>
      <c r="AY166" s="19" t="s">
        <v>215</v>
      </c>
      <c r="BE166" s="189">
        <f>IF(N166="základní",J166,0)</f>
        <v>0</v>
      </c>
      <c r="BF166" s="189">
        <f>IF(N166="snížená",J166,0)</f>
        <v>0</v>
      </c>
      <c r="BG166" s="189">
        <f>IF(N166="zákl. přenesená",J166,0)</f>
        <v>0</v>
      </c>
      <c r="BH166" s="189">
        <f>IF(N166="sníž. přenesená",J166,0)</f>
        <v>0</v>
      </c>
      <c r="BI166" s="189">
        <f>IF(N166="nulová",J166,0)</f>
        <v>0</v>
      </c>
      <c r="BJ166" s="19" t="s">
        <v>83</v>
      </c>
      <c r="BK166" s="189">
        <f>ROUND(I166*H166,2)</f>
        <v>0</v>
      </c>
      <c r="BL166" s="19" t="s">
        <v>222</v>
      </c>
      <c r="BM166" s="188" t="s">
        <v>328</v>
      </c>
    </row>
    <row r="167" spans="1:65" s="2" customFormat="1" ht="11.25">
      <c r="A167" s="36"/>
      <c r="B167" s="37"/>
      <c r="C167" s="38"/>
      <c r="D167" s="190" t="s">
        <v>224</v>
      </c>
      <c r="E167" s="38"/>
      <c r="F167" s="191" t="s">
        <v>329</v>
      </c>
      <c r="G167" s="38"/>
      <c r="H167" s="38"/>
      <c r="I167" s="192"/>
      <c r="J167" s="38"/>
      <c r="K167" s="38"/>
      <c r="L167" s="41"/>
      <c r="M167" s="193"/>
      <c r="N167" s="194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224</v>
      </c>
      <c r="AU167" s="19" t="s">
        <v>85</v>
      </c>
    </row>
    <row r="168" spans="1:65" s="13" customFormat="1" ht="11.25">
      <c r="B168" s="195"/>
      <c r="C168" s="196"/>
      <c r="D168" s="197" t="s">
        <v>226</v>
      </c>
      <c r="E168" s="198" t="s">
        <v>19</v>
      </c>
      <c r="F168" s="199" t="s">
        <v>330</v>
      </c>
      <c r="G168" s="196"/>
      <c r="H168" s="198" t="s">
        <v>19</v>
      </c>
      <c r="I168" s="200"/>
      <c r="J168" s="196"/>
      <c r="K168" s="196"/>
      <c r="L168" s="201"/>
      <c r="M168" s="202"/>
      <c r="N168" s="203"/>
      <c r="O168" s="203"/>
      <c r="P168" s="203"/>
      <c r="Q168" s="203"/>
      <c r="R168" s="203"/>
      <c r="S168" s="203"/>
      <c r="T168" s="204"/>
      <c r="AT168" s="205" t="s">
        <v>226</v>
      </c>
      <c r="AU168" s="205" t="s">
        <v>85</v>
      </c>
      <c r="AV168" s="13" t="s">
        <v>83</v>
      </c>
      <c r="AW168" s="13" t="s">
        <v>36</v>
      </c>
      <c r="AX168" s="13" t="s">
        <v>75</v>
      </c>
      <c r="AY168" s="205" t="s">
        <v>215</v>
      </c>
    </row>
    <row r="169" spans="1:65" s="14" customFormat="1" ht="11.25">
      <c r="B169" s="206"/>
      <c r="C169" s="207"/>
      <c r="D169" s="197" t="s">
        <v>226</v>
      </c>
      <c r="E169" s="208" t="s">
        <v>19</v>
      </c>
      <c r="F169" s="209" t="s">
        <v>331</v>
      </c>
      <c r="G169" s="207"/>
      <c r="H169" s="210">
        <v>29.81</v>
      </c>
      <c r="I169" s="211"/>
      <c r="J169" s="207"/>
      <c r="K169" s="207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226</v>
      </c>
      <c r="AU169" s="216" t="s">
        <v>85</v>
      </c>
      <c r="AV169" s="14" t="s">
        <v>85</v>
      </c>
      <c r="AW169" s="14" t="s">
        <v>36</v>
      </c>
      <c r="AX169" s="14" t="s">
        <v>83</v>
      </c>
      <c r="AY169" s="216" t="s">
        <v>215</v>
      </c>
    </row>
    <row r="170" spans="1:65" s="2" customFormat="1" ht="66.75" customHeight="1">
      <c r="A170" s="36"/>
      <c r="B170" s="37"/>
      <c r="C170" s="177" t="s">
        <v>332</v>
      </c>
      <c r="D170" s="177" t="s">
        <v>218</v>
      </c>
      <c r="E170" s="178" t="s">
        <v>333</v>
      </c>
      <c r="F170" s="179" t="s">
        <v>334</v>
      </c>
      <c r="G170" s="180" t="s">
        <v>91</v>
      </c>
      <c r="H170" s="181">
        <v>29.81</v>
      </c>
      <c r="I170" s="182"/>
      <c r="J170" s="183">
        <f>ROUND(I170*H170,2)</f>
        <v>0</v>
      </c>
      <c r="K170" s="179" t="s">
        <v>221</v>
      </c>
      <c r="L170" s="41"/>
      <c r="M170" s="184" t="s">
        <v>19</v>
      </c>
      <c r="N170" s="185" t="s">
        <v>46</v>
      </c>
      <c r="O170" s="66"/>
      <c r="P170" s="186">
        <f>O170*H170</f>
        <v>0</v>
      </c>
      <c r="Q170" s="186">
        <v>8.8800000000000004E-2</v>
      </c>
      <c r="R170" s="186">
        <f>Q170*H170</f>
        <v>2.6471279999999999</v>
      </c>
      <c r="S170" s="186">
        <v>0</v>
      </c>
      <c r="T170" s="187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8" t="s">
        <v>222</v>
      </c>
      <c r="AT170" s="188" t="s">
        <v>218</v>
      </c>
      <c r="AU170" s="188" t="s">
        <v>85</v>
      </c>
      <c r="AY170" s="19" t="s">
        <v>215</v>
      </c>
      <c r="BE170" s="189">
        <f>IF(N170="základní",J170,0)</f>
        <v>0</v>
      </c>
      <c r="BF170" s="189">
        <f>IF(N170="snížená",J170,0)</f>
        <v>0</v>
      </c>
      <c r="BG170" s="189">
        <f>IF(N170="zákl. přenesená",J170,0)</f>
        <v>0</v>
      </c>
      <c r="BH170" s="189">
        <f>IF(N170="sníž. přenesená",J170,0)</f>
        <v>0</v>
      </c>
      <c r="BI170" s="189">
        <f>IF(N170="nulová",J170,0)</f>
        <v>0</v>
      </c>
      <c r="BJ170" s="19" t="s">
        <v>83</v>
      </c>
      <c r="BK170" s="189">
        <f>ROUND(I170*H170,2)</f>
        <v>0</v>
      </c>
      <c r="BL170" s="19" t="s">
        <v>222</v>
      </c>
      <c r="BM170" s="188" t="s">
        <v>335</v>
      </c>
    </row>
    <row r="171" spans="1:65" s="2" customFormat="1" ht="11.25">
      <c r="A171" s="36"/>
      <c r="B171" s="37"/>
      <c r="C171" s="38"/>
      <c r="D171" s="190" t="s">
        <v>224</v>
      </c>
      <c r="E171" s="38"/>
      <c r="F171" s="191" t="s">
        <v>336</v>
      </c>
      <c r="G171" s="38"/>
      <c r="H171" s="38"/>
      <c r="I171" s="192"/>
      <c r="J171" s="38"/>
      <c r="K171" s="38"/>
      <c r="L171" s="41"/>
      <c r="M171" s="193"/>
      <c r="N171" s="194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224</v>
      </c>
      <c r="AU171" s="19" t="s">
        <v>85</v>
      </c>
    </row>
    <row r="172" spans="1:65" s="13" customFormat="1" ht="11.25">
      <c r="B172" s="195"/>
      <c r="C172" s="196"/>
      <c r="D172" s="197" t="s">
        <v>226</v>
      </c>
      <c r="E172" s="198" t="s">
        <v>19</v>
      </c>
      <c r="F172" s="199" t="s">
        <v>337</v>
      </c>
      <c r="G172" s="196"/>
      <c r="H172" s="198" t="s">
        <v>19</v>
      </c>
      <c r="I172" s="200"/>
      <c r="J172" s="196"/>
      <c r="K172" s="196"/>
      <c r="L172" s="201"/>
      <c r="M172" s="202"/>
      <c r="N172" s="203"/>
      <c r="O172" s="203"/>
      <c r="P172" s="203"/>
      <c r="Q172" s="203"/>
      <c r="R172" s="203"/>
      <c r="S172" s="203"/>
      <c r="T172" s="204"/>
      <c r="AT172" s="205" t="s">
        <v>226</v>
      </c>
      <c r="AU172" s="205" t="s">
        <v>85</v>
      </c>
      <c r="AV172" s="13" t="s">
        <v>83</v>
      </c>
      <c r="AW172" s="13" t="s">
        <v>36</v>
      </c>
      <c r="AX172" s="13" t="s">
        <v>75</v>
      </c>
      <c r="AY172" s="205" t="s">
        <v>215</v>
      </c>
    </row>
    <row r="173" spans="1:65" s="14" customFormat="1" ht="11.25">
      <c r="B173" s="206"/>
      <c r="C173" s="207"/>
      <c r="D173" s="197" t="s">
        <v>226</v>
      </c>
      <c r="E173" s="208" t="s">
        <v>19</v>
      </c>
      <c r="F173" s="209" t="s">
        <v>331</v>
      </c>
      <c r="G173" s="207"/>
      <c r="H173" s="210">
        <v>29.81</v>
      </c>
      <c r="I173" s="211"/>
      <c r="J173" s="207"/>
      <c r="K173" s="207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226</v>
      </c>
      <c r="AU173" s="216" t="s">
        <v>85</v>
      </c>
      <c r="AV173" s="14" t="s">
        <v>85</v>
      </c>
      <c r="AW173" s="14" t="s">
        <v>36</v>
      </c>
      <c r="AX173" s="14" t="s">
        <v>83</v>
      </c>
      <c r="AY173" s="216" t="s">
        <v>215</v>
      </c>
    </row>
    <row r="174" spans="1:65" s="2" customFormat="1" ht="24.2" customHeight="1">
      <c r="A174" s="36"/>
      <c r="B174" s="37"/>
      <c r="C174" s="217" t="s">
        <v>338</v>
      </c>
      <c r="D174" s="217" t="s">
        <v>288</v>
      </c>
      <c r="E174" s="218" t="s">
        <v>339</v>
      </c>
      <c r="F174" s="219" t="s">
        <v>340</v>
      </c>
      <c r="G174" s="220" t="s">
        <v>91</v>
      </c>
      <c r="H174" s="221">
        <v>30.704000000000001</v>
      </c>
      <c r="I174" s="222"/>
      <c r="J174" s="223">
        <f>ROUND(I174*H174,2)</f>
        <v>0</v>
      </c>
      <c r="K174" s="219" t="s">
        <v>221</v>
      </c>
      <c r="L174" s="224"/>
      <c r="M174" s="225" t="s">
        <v>19</v>
      </c>
      <c r="N174" s="226" t="s">
        <v>46</v>
      </c>
      <c r="O174" s="66"/>
      <c r="P174" s="186">
        <f>O174*H174</f>
        <v>0</v>
      </c>
      <c r="Q174" s="186">
        <v>0.112</v>
      </c>
      <c r="R174" s="186">
        <f>Q174*H174</f>
        <v>3.4388480000000001</v>
      </c>
      <c r="S174" s="186">
        <v>0</v>
      </c>
      <c r="T174" s="187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8" t="s">
        <v>292</v>
      </c>
      <c r="AT174" s="188" t="s">
        <v>288</v>
      </c>
      <c r="AU174" s="188" t="s">
        <v>85</v>
      </c>
      <c r="AY174" s="19" t="s">
        <v>215</v>
      </c>
      <c r="BE174" s="189">
        <f>IF(N174="základní",J174,0)</f>
        <v>0</v>
      </c>
      <c r="BF174" s="189">
        <f>IF(N174="snížená",J174,0)</f>
        <v>0</v>
      </c>
      <c r="BG174" s="189">
        <f>IF(N174="zákl. přenesená",J174,0)</f>
        <v>0</v>
      </c>
      <c r="BH174" s="189">
        <f>IF(N174="sníž. přenesená",J174,0)</f>
        <v>0</v>
      </c>
      <c r="BI174" s="189">
        <f>IF(N174="nulová",J174,0)</f>
        <v>0</v>
      </c>
      <c r="BJ174" s="19" t="s">
        <v>83</v>
      </c>
      <c r="BK174" s="189">
        <f>ROUND(I174*H174,2)</f>
        <v>0</v>
      </c>
      <c r="BL174" s="19" t="s">
        <v>222</v>
      </c>
      <c r="BM174" s="188" t="s">
        <v>341</v>
      </c>
    </row>
    <row r="175" spans="1:65" s="14" customFormat="1" ht="11.25">
      <c r="B175" s="206"/>
      <c r="C175" s="207"/>
      <c r="D175" s="197" t="s">
        <v>226</v>
      </c>
      <c r="E175" s="207"/>
      <c r="F175" s="209" t="s">
        <v>342</v>
      </c>
      <c r="G175" s="207"/>
      <c r="H175" s="210">
        <v>30.704000000000001</v>
      </c>
      <c r="I175" s="211"/>
      <c r="J175" s="207"/>
      <c r="K175" s="207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226</v>
      </c>
      <c r="AU175" s="216" t="s">
        <v>85</v>
      </c>
      <c r="AV175" s="14" t="s">
        <v>85</v>
      </c>
      <c r="AW175" s="14" t="s">
        <v>4</v>
      </c>
      <c r="AX175" s="14" t="s">
        <v>83</v>
      </c>
      <c r="AY175" s="216" t="s">
        <v>215</v>
      </c>
    </row>
    <row r="176" spans="1:65" s="12" customFormat="1" ht="22.9" customHeight="1">
      <c r="B176" s="161"/>
      <c r="C176" s="162"/>
      <c r="D176" s="163" t="s">
        <v>74</v>
      </c>
      <c r="E176" s="175" t="s">
        <v>343</v>
      </c>
      <c r="F176" s="175" t="s">
        <v>344</v>
      </c>
      <c r="G176" s="162"/>
      <c r="H176" s="162"/>
      <c r="I176" s="165"/>
      <c r="J176" s="176">
        <f>BK176</f>
        <v>0</v>
      </c>
      <c r="K176" s="162"/>
      <c r="L176" s="167"/>
      <c r="M176" s="168"/>
      <c r="N176" s="169"/>
      <c r="O176" s="169"/>
      <c r="P176" s="170">
        <f>SUM(P177:P225)</f>
        <v>0</v>
      </c>
      <c r="Q176" s="169"/>
      <c r="R176" s="170">
        <f>SUM(R177:R225)</f>
        <v>70.562514600000014</v>
      </c>
      <c r="S176" s="169"/>
      <c r="T176" s="171">
        <f>SUM(T177:T225)</f>
        <v>3.0270000000000002E-3</v>
      </c>
      <c r="AR176" s="172" t="s">
        <v>83</v>
      </c>
      <c r="AT176" s="173" t="s">
        <v>74</v>
      </c>
      <c r="AU176" s="173" t="s">
        <v>83</v>
      </c>
      <c r="AY176" s="172" t="s">
        <v>215</v>
      </c>
      <c r="BK176" s="174">
        <f>SUM(BK177:BK225)</f>
        <v>0</v>
      </c>
    </row>
    <row r="177" spans="1:65" s="2" customFormat="1" ht="33" customHeight="1">
      <c r="A177" s="36"/>
      <c r="B177" s="37"/>
      <c r="C177" s="177" t="s">
        <v>345</v>
      </c>
      <c r="D177" s="177" t="s">
        <v>218</v>
      </c>
      <c r="E177" s="178" t="s">
        <v>346</v>
      </c>
      <c r="F177" s="179" t="s">
        <v>347</v>
      </c>
      <c r="G177" s="180" t="s">
        <v>91</v>
      </c>
      <c r="H177" s="181">
        <v>1531.9</v>
      </c>
      <c r="I177" s="182"/>
      <c r="J177" s="183">
        <f>ROUND(I177*H177,2)</f>
        <v>0</v>
      </c>
      <c r="K177" s="179" t="s">
        <v>221</v>
      </c>
      <c r="L177" s="41"/>
      <c r="M177" s="184" t="s">
        <v>19</v>
      </c>
      <c r="N177" s="185" t="s">
        <v>46</v>
      </c>
      <c r="O177" s="66"/>
      <c r="P177" s="186">
        <f>O177*H177</f>
        <v>0</v>
      </c>
      <c r="Q177" s="186">
        <v>7.3499999999999998E-3</v>
      </c>
      <c r="R177" s="186">
        <f>Q177*H177</f>
        <v>11.259465000000001</v>
      </c>
      <c r="S177" s="186">
        <v>0</v>
      </c>
      <c r="T177" s="187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8" t="s">
        <v>222</v>
      </c>
      <c r="AT177" s="188" t="s">
        <v>218</v>
      </c>
      <c r="AU177" s="188" t="s">
        <v>85</v>
      </c>
      <c r="AY177" s="19" t="s">
        <v>215</v>
      </c>
      <c r="BE177" s="189">
        <f>IF(N177="základní",J177,0)</f>
        <v>0</v>
      </c>
      <c r="BF177" s="189">
        <f>IF(N177="snížená",J177,0)</f>
        <v>0</v>
      </c>
      <c r="BG177" s="189">
        <f>IF(N177="zákl. přenesená",J177,0)</f>
        <v>0</v>
      </c>
      <c r="BH177" s="189">
        <f>IF(N177="sníž. přenesená",J177,0)</f>
        <v>0</v>
      </c>
      <c r="BI177" s="189">
        <f>IF(N177="nulová",J177,0)</f>
        <v>0</v>
      </c>
      <c r="BJ177" s="19" t="s">
        <v>83</v>
      </c>
      <c r="BK177" s="189">
        <f>ROUND(I177*H177,2)</f>
        <v>0</v>
      </c>
      <c r="BL177" s="19" t="s">
        <v>222</v>
      </c>
      <c r="BM177" s="188" t="s">
        <v>348</v>
      </c>
    </row>
    <row r="178" spans="1:65" s="2" customFormat="1" ht="11.25">
      <c r="A178" s="36"/>
      <c r="B178" s="37"/>
      <c r="C178" s="38"/>
      <c r="D178" s="190" t="s">
        <v>224</v>
      </c>
      <c r="E178" s="38"/>
      <c r="F178" s="191" t="s">
        <v>349</v>
      </c>
      <c r="G178" s="38"/>
      <c r="H178" s="38"/>
      <c r="I178" s="192"/>
      <c r="J178" s="38"/>
      <c r="K178" s="38"/>
      <c r="L178" s="41"/>
      <c r="M178" s="193"/>
      <c r="N178" s="194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224</v>
      </c>
      <c r="AU178" s="19" t="s">
        <v>85</v>
      </c>
    </row>
    <row r="179" spans="1:65" s="13" customFormat="1" ht="11.25">
      <c r="B179" s="195"/>
      <c r="C179" s="196"/>
      <c r="D179" s="197" t="s">
        <v>226</v>
      </c>
      <c r="E179" s="198" t="s">
        <v>19</v>
      </c>
      <c r="F179" s="199" t="s">
        <v>350</v>
      </c>
      <c r="G179" s="196"/>
      <c r="H179" s="198" t="s">
        <v>19</v>
      </c>
      <c r="I179" s="200"/>
      <c r="J179" s="196"/>
      <c r="K179" s="196"/>
      <c r="L179" s="201"/>
      <c r="M179" s="202"/>
      <c r="N179" s="203"/>
      <c r="O179" s="203"/>
      <c r="P179" s="203"/>
      <c r="Q179" s="203"/>
      <c r="R179" s="203"/>
      <c r="S179" s="203"/>
      <c r="T179" s="204"/>
      <c r="AT179" s="205" t="s">
        <v>226</v>
      </c>
      <c r="AU179" s="205" t="s">
        <v>85</v>
      </c>
      <c r="AV179" s="13" t="s">
        <v>83</v>
      </c>
      <c r="AW179" s="13" t="s">
        <v>36</v>
      </c>
      <c r="AX179" s="13" t="s">
        <v>75</v>
      </c>
      <c r="AY179" s="205" t="s">
        <v>215</v>
      </c>
    </row>
    <row r="180" spans="1:65" s="13" customFormat="1" ht="11.25">
      <c r="B180" s="195"/>
      <c r="C180" s="196"/>
      <c r="D180" s="197" t="s">
        <v>226</v>
      </c>
      <c r="E180" s="198" t="s">
        <v>19</v>
      </c>
      <c r="F180" s="199" t="s">
        <v>351</v>
      </c>
      <c r="G180" s="196"/>
      <c r="H180" s="198" t="s">
        <v>19</v>
      </c>
      <c r="I180" s="200"/>
      <c r="J180" s="196"/>
      <c r="K180" s="196"/>
      <c r="L180" s="201"/>
      <c r="M180" s="202"/>
      <c r="N180" s="203"/>
      <c r="O180" s="203"/>
      <c r="P180" s="203"/>
      <c r="Q180" s="203"/>
      <c r="R180" s="203"/>
      <c r="S180" s="203"/>
      <c r="T180" s="204"/>
      <c r="AT180" s="205" t="s">
        <v>226</v>
      </c>
      <c r="AU180" s="205" t="s">
        <v>85</v>
      </c>
      <c r="AV180" s="13" t="s">
        <v>83</v>
      </c>
      <c r="AW180" s="13" t="s">
        <v>36</v>
      </c>
      <c r="AX180" s="13" t="s">
        <v>75</v>
      </c>
      <c r="AY180" s="205" t="s">
        <v>215</v>
      </c>
    </row>
    <row r="181" spans="1:65" s="14" customFormat="1" ht="11.25">
      <c r="B181" s="206"/>
      <c r="C181" s="207"/>
      <c r="D181" s="197" t="s">
        <v>226</v>
      </c>
      <c r="E181" s="208" t="s">
        <v>19</v>
      </c>
      <c r="F181" s="209" t="s">
        <v>161</v>
      </c>
      <c r="G181" s="207"/>
      <c r="H181" s="210">
        <v>1020.3</v>
      </c>
      <c r="I181" s="211"/>
      <c r="J181" s="207"/>
      <c r="K181" s="207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226</v>
      </c>
      <c r="AU181" s="216" t="s">
        <v>85</v>
      </c>
      <c r="AV181" s="14" t="s">
        <v>85</v>
      </c>
      <c r="AW181" s="14" t="s">
        <v>36</v>
      </c>
      <c r="AX181" s="14" t="s">
        <v>75</v>
      </c>
      <c r="AY181" s="216" t="s">
        <v>215</v>
      </c>
    </row>
    <row r="182" spans="1:65" s="13" customFormat="1" ht="11.25">
      <c r="B182" s="195"/>
      <c r="C182" s="196"/>
      <c r="D182" s="197" t="s">
        <v>226</v>
      </c>
      <c r="E182" s="198" t="s">
        <v>19</v>
      </c>
      <c r="F182" s="199" t="s">
        <v>352</v>
      </c>
      <c r="G182" s="196"/>
      <c r="H182" s="198" t="s">
        <v>19</v>
      </c>
      <c r="I182" s="200"/>
      <c r="J182" s="196"/>
      <c r="K182" s="196"/>
      <c r="L182" s="201"/>
      <c r="M182" s="202"/>
      <c r="N182" s="203"/>
      <c r="O182" s="203"/>
      <c r="P182" s="203"/>
      <c r="Q182" s="203"/>
      <c r="R182" s="203"/>
      <c r="S182" s="203"/>
      <c r="T182" s="204"/>
      <c r="AT182" s="205" t="s">
        <v>226</v>
      </c>
      <c r="AU182" s="205" t="s">
        <v>85</v>
      </c>
      <c r="AV182" s="13" t="s">
        <v>83</v>
      </c>
      <c r="AW182" s="13" t="s">
        <v>36</v>
      </c>
      <c r="AX182" s="13" t="s">
        <v>75</v>
      </c>
      <c r="AY182" s="205" t="s">
        <v>215</v>
      </c>
    </row>
    <row r="183" spans="1:65" s="14" customFormat="1" ht="11.25">
      <c r="B183" s="206"/>
      <c r="C183" s="207"/>
      <c r="D183" s="197" t="s">
        <v>226</v>
      </c>
      <c r="E183" s="208" t="s">
        <v>19</v>
      </c>
      <c r="F183" s="209" t="s">
        <v>167</v>
      </c>
      <c r="G183" s="207"/>
      <c r="H183" s="210">
        <v>511.6</v>
      </c>
      <c r="I183" s="211"/>
      <c r="J183" s="207"/>
      <c r="K183" s="207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226</v>
      </c>
      <c r="AU183" s="216" t="s">
        <v>85</v>
      </c>
      <c r="AV183" s="14" t="s">
        <v>85</v>
      </c>
      <c r="AW183" s="14" t="s">
        <v>36</v>
      </c>
      <c r="AX183" s="14" t="s">
        <v>75</v>
      </c>
      <c r="AY183" s="216" t="s">
        <v>215</v>
      </c>
    </row>
    <row r="184" spans="1:65" s="15" customFormat="1" ht="11.25">
      <c r="B184" s="227"/>
      <c r="C184" s="228"/>
      <c r="D184" s="197" t="s">
        <v>226</v>
      </c>
      <c r="E184" s="229" t="s">
        <v>19</v>
      </c>
      <c r="F184" s="230" t="s">
        <v>323</v>
      </c>
      <c r="G184" s="228"/>
      <c r="H184" s="231">
        <v>1531.9</v>
      </c>
      <c r="I184" s="232"/>
      <c r="J184" s="228"/>
      <c r="K184" s="228"/>
      <c r="L184" s="233"/>
      <c r="M184" s="234"/>
      <c r="N184" s="235"/>
      <c r="O184" s="235"/>
      <c r="P184" s="235"/>
      <c r="Q184" s="235"/>
      <c r="R184" s="235"/>
      <c r="S184" s="235"/>
      <c r="T184" s="236"/>
      <c r="AT184" s="237" t="s">
        <v>226</v>
      </c>
      <c r="AU184" s="237" t="s">
        <v>85</v>
      </c>
      <c r="AV184" s="15" t="s">
        <v>222</v>
      </c>
      <c r="AW184" s="15" t="s">
        <v>36</v>
      </c>
      <c r="AX184" s="15" t="s">
        <v>83</v>
      </c>
      <c r="AY184" s="237" t="s">
        <v>215</v>
      </c>
    </row>
    <row r="185" spans="1:65" s="2" customFormat="1" ht="33" customHeight="1">
      <c r="A185" s="36"/>
      <c r="B185" s="37"/>
      <c r="C185" s="177" t="s">
        <v>353</v>
      </c>
      <c r="D185" s="177" t="s">
        <v>218</v>
      </c>
      <c r="E185" s="178" t="s">
        <v>354</v>
      </c>
      <c r="F185" s="179" t="s">
        <v>355</v>
      </c>
      <c r="G185" s="180" t="s">
        <v>91</v>
      </c>
      <c r="H185" s="181">
        <v>1531.9</v>
      </c>
      <c r="I185" s="182"/>
      <c r="J185" s="183">
        <f>ROUND(I185*H185,2)</f>
        <v>0</v>
      </c>
      <c r="K185" s="179" t="s">
        <v>221</v>
      </c>
      <c r="L185" s="41"/>
      <c r="M185" s="184" t="s">
        <v>19</v>
      </c>
      <c r="N185" s="185" t="s">
        <v>46</v>
      </c>
      <c r="O185" s="66"/>
      <c r="P185" s="186">
        <f>O185*H185</f>
        <v>0</v>
      </c>
      <c r="Q185" s="186">
        <v>4.3800000000000002E-3</v>
      </c>
      <c r="R185" s="186">
        <f>Q185*H185</f>
        <v>6.7097220000000011</v>
      </c>
      <c r="S185" s="186">
        <v>0</v>
      </c>
      <c r="T185" s="187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8" t="s">
        <v>222</v>
      </c>
      <c r="AT185" s="188" t="s">
        <v>218</v>
      </c>
      <c r="AU185" s="188" t="s">
        <v>85</v>
      </c>
      <c r="AY185" s="19" t="s">
        <v>215</v>
      </c>
      <c r="BE185" s="189">
        <f>IF(N185="základní",J185,0)</f>
        <v>0</v>
      </c>
      <c r="BF185" s="189">
        <f>IF(N185="snížená",J185,0)</f>
        <v>0</v>
      </c>
      <c r="BG185" s="189">
        <f>IF(N185="zákl. přenesená",J185,0)</f>
        <v>0</v>
      </c>
      <c r="BH185" s="189">
        <f>IF(N185="sníž. přenesená",J185,0)</f>
        <v>0</v>
      </c>
      <c r="BI185" s="189">
        <f>IF(N185="nulová",J185,0)</f>
        <v>0</v>
      </c>
      <c r="BJ185" s="19" t="s">
        <v>83</v>
      </c>
      <c r="BK185" s="189">
        <f>ROUND(I185*H185,2)</f>
        <v>0</v>
      </c>
      <c r="BL185" s="19" t="s">
        <v>222</v>
      </c>
      <c r="BM185" s="188" t="s">
        <v>356</v>
      </c>
    </row>
    <row r="186" spans="1:65" s="2" customFormat="1" ht="11.25">
      <c r="A186" s="36"/>
      <c r="B186" s="37"/>
      <c r="C186" s="38"/>
      <c r="D186" s="190" t="s">
        <v>224</v>
      </c>
      <c r="E186" s="38"/>
      <c r="F186" s="191" t="s">
        <v>357</v>
      </c>
      <c r="G186" s="38"/>
      <c r="H186" s="38"/>
      <c r="I186" s="192"/>
      <c r="J186" s="38"/>
      <c r="K186" s="38"/>
      <c r="L186" s="41"/>
      <c r="M186" s="193"/>
      <c r="N186" s="194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224</v>
      </c>
      <c r="AU186" s="19" t="s">
        <v>85</v>
      </c>
    </row>
    <row r="187" spans="1:65" s="13" customFormat="1" ht="11.25">
      <c r="B187" s="195"/>
      <c r="C187" s="196"/>
      <c r="D187" s="197" t="s">
        <v>226</v>
      </c>
      <c r="E187" s="198" t="s">
        <v>19</v>
      </c>
      <c r="F187" s="199" t="s">
        <v>350</v>
      </c>
      <c r="G187" s="196"/>
      <c r="H187" s="198" t="s">
        <v>19</v>
      </c>
      <c r="I187" s="200"/>
      <c r="J187" s="196"/>
      <c r="K187" s="196"/>
      <c r="L187" s="201"/>
      <c r="M187" s="202"/>
      <c r="N187" s="203"/>
      <c r="O187" s="203"/>
      <c r="P187" s="203"/>
      <c r="Q187" s="203"/>
      <c r="R187" s="203"/>
      <c r="S187" s="203"/>
      <c r="T187" s="204"/>
      <c r="AT187" s="205" t="s">
        <v>226</v>
      </c>
      <c r="AU187" s="205" t="s">
        <v>85</v>
      </c>
      <c r="AV187" s="13" t="s">
        <v>83</v>
      </c>
      <c r="AW187" s="13" t="s">
        <v>36</v>
      </c>
      <c r="AX187" s="13" t="s">
        <v>75</v>
      </c>
      <c r="AY187" s="205" t="s">
        <v>215</v>
      </c>
    </row>
    <row r="188" spans="1:65" s="13" customFormat="1" ht="11.25">
      <c r="B188" s="195"/>
      <c r="C188" s="196"/>
      <c r="D188" s="197" t="s">
        <v>226</v>
      </c>
      <c r="E188" s="198" t="s">
        <v>19</v>
      </c>
      <c r="F188" s="199" t="s">
        <v>351</v>
      </c>
      <c r="G188" s="196"/>
      <c r="H188" s="198" t="s">
        <v>19</v>
      </c>
      <c r="I188" s="200"/>
      <c r="J188" s="196"/>
      <c r="K188" s="196"/>
      <c r="L188" s="201"/>
      <c r="M188" s="202"/>
      <c r="N188" s="203"/>
      <c r="O188" s="203"/>
      <c r="P188" s="203"/>
      <c r="Q188" s="203"/>
      <c r="R188" s="203"/>
      <c r="S188" s="203"/>
      <c r="T188" s="204"/>
      <c r="AT188" s="205" t="s">
        <v>226</v>
      </c>
      <c r="AU188" s="205" t="s">
        <v>85</v>
      </c>
      <c r="AV188" s="13" t="s">
        <v>83</v>
      </c>
      <c r="AW188" s="13" t="s">
        <v>36</v>
      </c>
      <c r="AX188" s="13" t="s">
        <v>75</v>
      </c>
      <c r="AY188" s="205" t="s">
        <v>215</v>
      </c>
    </row>
    <row r="189" spans="1:65" s="14" customFormat="1" ht="11.25">
      <c r="B189" s="206"/>
      <c r="C189" s="207"/>
      <c r="D189" s="197" t="s">
        <v>226</v>
      </c>
      <c r="E189" s="208" t="s">
        <v>19</v>
      </c>
      <c r="F189" s="209" t="s">
        <v>161</v>
      </c>
      <c r="G189" s="207"/>
      <c r="H189" s="210">
        <v>1020.3</v>
      </c>
      <c r="I189" s="211"/>
      <c r="J189" s="207"/>
      <c r="K189" s="207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226</v>
      </c>
      <c r="AU189" s="216" t="s">
        <v>85</v>
      </c>
      <c r="AV189" s="14" t="s">
        <v>85</v>
      </c>
      <c r="AW189" s="14" t="s">
        <v>36</v>
      </c>
      <c r="AX189" s="14" t="s">
        <v>75</v>
      </c>
      <c r="AY189" s="216" t="s">
        <v>215</v>
      </c>
    </row>
    <row r="190" spans="1:65" s="13" customFormat="1" ht="11.25">
      <c r="B190" s="195"/>
      <c r="C190" s="196"/>
      <c r="D190" s="197" t="s">
        <v>226</v>
      </c>
      <c r="E190" s="198" t="s">
        <v>19</v>
      </c>
      <c r="F190" s="199" t="s">
        <v>352</v>
      </c>
      <c r="G190" s="196"/>
      <c r="H190" s="198" t="s">
        <v>19</v>
      </c>
      <c r="I190" s="200"/>
      <c r="J190" s="196"/>
      <c r="K190" s="196"/>
      <c r="L190" s="201"/>
      <c r="M190" s="202"/>
      <c r="N190" s="203"/>
      <c r="O190" s="203"/>
      <c r="P190" s="203"/>
      <c r="Q190" s="203"/>
      <c r="R190" s="203"/>
      <c r="S190" s="203"/>
      <c r="T190" s="204"/>
      <c r="AT190" s="205" t="s">
        <v>226</v>
      </c>
      <c r="AU190" s="205" t="s">
        <v>85</v>
      </c>
      <c r="AV190" s="13" t="s">
        <v>83</v>
      </c>
      <c r="AW190" s="13" t="s">
        <v>36</v>
      </c>
      <c r="AX190" s="13" t="s">
        <v>75</v>
      </c>
      <c r="AY190" s="205" t="s">
        <v>215</v>
      </c>
    </row>
    <row r="191" spans="1:65" s="14" customFormat="1" ht="11.25">
      <c r="B191" s="206"/>
      <c r="C191" s="207"/>
      <c r="D191" s="197" t="s">
        <v>226</v>
      </c>
      <c r="E191" s="208" t="s">
        <v>19</v>
      </c>
      <c r="F191" s="209" t="s">
        <v>167</v>
      </c>
      <c r="G191" s="207"/>
      <c r="H191" s="210">
        <v>511.6</v>
      </c>
      <c r="I191" s="211"/>
      <c r="J191" s="207"/>
      <c r="K191" s="207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226</v>
      </c>
      <c r="AU191" s="216" t="s">
        <v>85</v>
      </c>
      <c r="AV191" s="14" t="s">
        <v>85</v>
      </c>
      <c r="AW191" s="14" t="s">
        <v>36</v>
      </c>
      <c r="AX191" s="14" t="s">
        <v>75</v>
      </c>
      <c r="AY191" s="216" t="s">
        <v>215</v>
      </c>
    </row>
    <row r="192" spans="1:65" s="15" customFormat="1" ht="11.25">
      <c r="B192" s="227"/>
      <c r="C192" s="228"/>
      <c r="D192" s="197" t="s">
        <v>226</v>
      </c>
      <c r="E192" s="229" t="s">
        <v>19</v>
      </c>
      <c r="F192" s="230" t="s">
        <v>323</v>
      </c>
      <c r="G192" s="228"/>
      <c r="H192" s="231">
        <v>1531.9</v>
      </c>
      <c r="I192" s="232"/>
      <c r="J192" s="228"/>
      <c r="K192" s="228"/>
      <c r="L192" s="233"/>
      <c r="M192" s="234"/>
      <c r="N192" s="235"/>
      <c r="O192" s="235"/>
      <c r="P192" s="235"/>
      <c r="Q192" s="235"/>
      <c r="R192" s="235"/>
      <c r="S192" s="235"/>
      <c r="T192" s="236"/>
      <c r="AT192" s="237" t="s">
        <v>226</v>
      </c>
      <c r="AU192" s="237" t="s">
        <v>85</v>
      </c>
      <c r="AV192" s="15" t="s">
        <v>222</v>
      </c>
      <c r="AW192" s="15" t="s">
        <v>36</v>
      </c>
      <c r="AX192" s="15" t="s">
        <v>83</v>
      </c>
      <c r="AY192" s="237" t="s">
        <v>215</v>
      </c>
    </row>
    <row r="193" spans="1:65" s="2" customFormat="1" ht="55.5" customHeight="1">
      <c r="A193" s="36"/>
      <c r="B193" s="37"/>
      <c r="C193" s="177" t="s">
        <v>358</v>
      </c>
      <c r="D193" s="177" t="s">
        <v>218</v>
      </c>
      <c r="E193" s="178" t="s">
        <v>359</v>
      </c>
      <c r="F193" s="179" t="s">
        <v>360</v>
      </c>
      <c r="G193" s="180" t="s">
        <v>91</v>
      </c>
      <c r="H193" s="181">
        <v>195.72</v>
      </c>
      <c r="I193" s="182"/>
      <c r="J193" s="183">
        <f>ROUND(I193*H193,2)</f>
        <v>0</v>
      </c>
      <c r="K193" s="179" t="s">
        <v>221</v>
      </c>
      <c r="L193" s="41"/>
      <c r="M193" s="184" t="s">
        <v>19</v>
      </c>
      <c r="N193" s="185" t="s">
        <v>46</v>
      </c>
      <c r="O193" s="66"/>
      <c r="P193" s="186">
        <f>O193*H193</f>
        <v>0</v>
      </c>
      <c r="Q193" s="186">
        <v>3.2799999999999999E-3</v>
      </c>
      <c r="R193" s="186">
        <f>Q193*H193</f>
        <v>0.64196160000000002</v>
      </c>
      <c r="S193" s="186">
        <v>0</v>
      </c>
      <c r="T193" s="187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8" t="s">
        <v>222</v>
      </c>
      <c r="AT193" s="188" t="s">
        <v>218</v>
      </c>
      <c r="AU193" s="188" t="s">
        <v>85</v>
      </c>
      <c r="AY193" s="19" t="s">
        <v>215</v>
      </c>
      <c r="BE193" s="189">
        <f>IF(N193="základní",J193,0)</f>
        <v>0</v>
      </c>
      <c r="BF193" s="189">
        <f>IF(N193="snížená",J193,0)</f>
        <v>0</v>
      </c>
      <c r="BG193" s="189">
        <f>IF(N193="zákl. přenesená",J193,0)</f>
        <v>0</v>
      </c>
      <c r="BH193" s="189">
        <f>IF(N193="sníž. přenesená",J193,0)</f>
        <v>0</v>
      </c>
      <c r="BI193" s="189">
        <f>IF(N193="nulová",J193,0)</f>
        <v>0</v>
      </c>
      <c r="BJ193" s="19" t="s">
        <v>83</v>
      </c>
      <c r="BK193" s="189">
        <f>ROUND(I193*H193,2)</f>
        <v>0</v>
      </c>
      <c r="BL193" s="19" t="s">
        <v>222</v>
      </c>
      <c r="BM193" s="188" t="s">
        <v>361</v>
      </c>
    </row>
    <row r="194" spans="1:65" s="2" customFormat="1" ht="11.25">
      <c r="A194" s="36"/>
      <c r="B194" s="37"/>
      <c r="C194" s="38"/>
      <c r="D194" s="190" t="s">
        <v>224</v>
      </c>
      <c r="E194" s="38"/>
      <c r="F194" s="191" t="s">
        <v>362</v>
      </c>
      <c r="G194" s="38"/>
      <c r="H194" s="38"/>
      <c r="I194" s="192"/>
      <c r="J194" s="38"/>
      <c r="K194" s="38"/>
      <c r="L194" s="41"/>
      <c r="M194" s="193"/>
      <c r="N194" s="194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224</v>
      </c>
      <c r="AU194" s="19" t="s">
        <v>85</v>
      </c>
    </row>
    <row r="195" spans="1:65" s="13" customFormat="1" ht="11.25">
      <c r="B195" s="195"/>
      <c r="C195" s="196"/>
      <c r="D195" s="197" t="s">
        <v>226</v>
      </c>
      <c r="E195" s="198" t="s">
        <v>19</v>
      </c>
      <c r="F195" s="199" t="s">
        <v>363</v>
      </c>
      <c r="G195" s="196"/>
      <c r="H195" s="198" t="s">
        <v>19</v>
      </c>
      <c r="I195" s="200"/>
      <c r="J195" s="196"/>
      <c r="K195" s="196"/>
      <c r="L195" s="201"/>
      <c r="M195" s="202"/>
      <c r="N195" s="203"/>
      <c r="O195" s="203"/>
      <c r="P195" s="203"/>
      <c r="Q195" s="203"/>
      <c r="R195" s="203"/>
      <c r="S195" s="203"/>
      <c r="T195" s="204"/>
      <c r="AT195" s="205" t="s">
        <v>226</v>
      </c>
      <c r="AU195" s="205" t="s">
        <v>85</v>
      </c>
      <c r="AV195" s="13" t="s">
        <v>83</v>
      </c>
      <c r="AW195" s="13" t="s">
        <v>36</v>
      </c>
      <c r="AX195" s="13" t="s">
        <v>75</v>
      </c>
      <c r="AY195" s="205" t="s">
        <v>215</v>
      </c>
    </row>
    <row r="196" spans="1:65" s="14" customFormat="1" ht="11.25">
      <c r="B196" s="206"/>
      <c r="C196" s="207"/>
      <c r="D196" s="197" t="s">
        <v>226</v>
      </c>
      <c r="E196" s="208" t="s">
        <v>19</v>
      </c>
      <c r="F196" s="209" t="s">
        <v>364</v>
      </c>
      <c r="G196" s="207"/>
      <c r="H196" s="210">
        <v>170.625</v>
      </c>
      <c r="I196" s="211"/>
      <c r="J196" s="207"/>
      <c r="K196" s="207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226</v>
      </c>
      <c r="AU196" s="216" t="s">
        <v>85</v>
      </c>
      <c r="AV196" s="14" t="s">
        <v>85</v>
      </c>
      <c r="AW196" s="14" t="s">
        <v>36</v>
      </c>
      <c r="AX196" s="14" t="s">
        <v>75</v>
      </c>
      <c r="AY196" s="216" t="s">
        <v>215</v>
      </c>
    </row>
    <row r="197" spans="1:65" s="13" customFormat="1" ht="22.5">
      <c r="B197" s="195"/>
      <c r="C197" s="196"/>
      <c r="D197" s="197" t="s">
        <v>226</v>
      </c>
      <c r="E197" s="198" t="s">
        <v>19</v>
      </c>
      <c r="F197" s="199" t="s">
        <v>365</v>
      </c>
      <c r="G197" s="196"/>
      <c r="H197" s="198" t="s">
        <v>19</v>
      </c>
      <c r="I197" s="200"/>
      <c r="J197" s="196"/>
      <c r="K197" s="196"/>
      <c r="L197" s="201"/>
      <c r="M197" s="202"/>
      <c r="N197" s="203"/>
      <c r="O197" s="203"/>
      <c r="P197" s="203"/>
      <c r="Q197" s="203"/>
      <c r="R197" s="203"/>
      <c r="S197" s="203"/>
      <c r="T197" s="204"/>
      <c r="AT197" s="205" t="s">
        <v>226</v>
      </c>
      <c r="AU197" s="205" t="s">
        <v>85</v>
      </c>
      <c r="AV197" s="13" t="s">
        <v>83</v>
      </c>
      <c r="AW197" s="13" t="s">
        <v>36</v>
      </c>
      <c r="AX197" s="13" t="s">
        <v>75</v>
      </c>
      <c r="AY197" s="205" t="s">
        <v>215</v>
      </c>
    </row>
    <row r="198" spans="1:65" s="14" customFormat="1" ht="11.25">
      <c r="B198" s="206"/>
      <c r="C198" s="207"/>
      <c r="D198" s="197" t="s">
        <v>226</v>
      </c>
      <c r="E198" s="208" t="s">
        <v>19</v>
      </c>
      <c r="F198" s="209" t="s">
        <v>366</v>
      </c>
      <c r="G198" s="207"/>
      <c r="H198" s="210">
        <v>25.094999999999999</v>
      </c>
      <c r="I198" s="211"/>
      <c r="J198" s="207"/>
      <c r="K198" s="207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226</v>
      </c>
      <c r="AU198" s="216" t="s">
        <v>85</v>
      </c>
      <c r="AV198" s="14" t="s">
        <v>85</v>
      </c>
      <c r="AW198" s="14" t="s">
        <v>36</v>
      </c>
      <c r="AX198" s="14" t="s">
        <v>75</v>
      </c>
      <c r="AY198" s="216" t="s">
        <v>215</v>
      </c>
    </row>
    <row r="199" spans="1:65" s="15" customFormat="1" ht="11.25">
      <c r="B199" s="227"/>
      <c r="C199" s="228"/>
      <c r="D199" s="197" t="s">
        <v>226</v>
      </c>
      <c r="E199" s="229" t="s">
        <v>19</v>
      </c>
      <c r="F199" s="230" t="s">
        <v>323</v>
      </c>
      <c r="G199" s="228"/>
      <c r="H199" s="231">
        <v>195.72</v>
      </c>
      <c r="I199" s="232"/>
      <c r="J199" s="228"/>
      <c r="K199" s="228"/>
      <c r="L199" s="233"/>
      <c r="M199" s="234"/>
      <c r="N199" s="235"/>
      <c r="O199" s="235"/>
      <c r="P199" s="235"/>
      <c r="Q199" s="235"/>
      <c r="R199" s="235"/>
      <c r="S199" s="235"/>
      <c r="T199" s="236"/>
      <c r="AT199" s="237" t="s">
        <v>226</v>
      </c>
      <c r="AU199" s="237" t="s">
        <v>85</v>
      </c>
      <c r="AV199" s="15" t="s">
        <v>222</v>
      </c>
      <c r="AW199" s="15" t="s">
        <v>36</v>
      </c>
      <c r="AX199" s="15" t="s">
        <v>83</v>
      </c>
      <c r="AY199" s="237" t="s">
        <v>215</v>
      </c>
    </row>
    <row r="200" spans="1:65" s="2" customFormat="1" ht="24.2" customHeight="1">
      <c r="A200" s="36"/>
      <c r="B200" s="37"/>
      <c r="C200" s="217" t="s">
        <v>367</v>
      </c>
      <c r="D200" s="217" t="s">
        <v>288</v>
      </c>
      <c r="E200" s="218" t="s">
        <v>368</v>
      </c>
      <c r="F200" s="219" t="s">
        <v>369</v>
      </c>
      <c r="G200" s="220" t="s">
        <v>91</v>
      </c>
      <c r="H200" s="221">
        <v>136.03</v>
      </c>
      <c r="I200" s="222"/>
      <c r="J200" s="223">
        <f>ROUND(I200*H200,2)</f>
        <v>0</v>
      </c>
      <c r="K200" s="219" t="s">
        <v>221</v>
      </c>
      <c r="L200" s="224"/>
      <c r="M200" s="225" t="s">
        <v>19</v>
      </c>
      <c r="N200" s="226" t="s">
        <v>46</v>
      </c>
      <c r="O200" s="66"/>
      <c r="P200" s="186">
        <f>O200*H200</f>
        <v>0</v>
      </c>
      <c r="Q200" s="186">
        <v>2.01E-2</v>
      </c>
      <c r="R200" s="186">
        <f>Q200*H200</f>
        <v>2.7342029999999999</v>
      </c>
      <c r="S200" s="186">
        <v>0</v>
      </c>
      <c r="T200" s="187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88" t="s">
        <v>292</v>
      </c>
      <c r="AT200" s="188" t="s">
        <v>288</v>
      </c>
      <c r="AU200" s="188" t="s">
        <v>85</v>
      </c>
      <c r="AY200" s="19" t="s">
        <v>215</v>
      </c>
      <c r="BE200" s="189">
        <f>IF(N200="základní",J200,0)</f>
        <v>0</v>
      </c>
      <c r="BF200" s="189">
        <f>IF(N200="snížená",J200,0)</f>
        <v>0</v>
      </c>
      <c r="BG200" s="189">
        <f>IF(N200="zákl. přenesená",J200,0)</f>
        <v>0</v>
      </c>
      <c r="BH200" s="189">
        <f>IF(N200="sníž. přenesená",J200,0)</f>
        <v>0</v>
      </c>
      <c r="BI200" s="189">
        <f>IF(N200="nulová",J200,0)</f>
        <v>0</v>
      </c>
      <c r="BJ200" s="19" t="s">
        <v>83</v>
      </c>
      <c r="BK200" s="189">
        <f>ROUND(I200*H200,2)</f>
        <v>0</v>
      </c>
      <c r="BL200" s="19" t="s">
        <v>222</v>
      </c>
      <c r="BM200" s="188" t="s">
        <v>370</v>
      </c>
    </row>
    <row r="201" spans="1:65" s="14" customFormat="1" ht="11.25">
      <c r="B201" s="206"/>
      <c r="C201" s="207"/>
      <c r="D201" s="197" t="s">
        <v>226</v>
      </c>
      <c r="E201" s="207"/>
      <c r="F201" s="209" t="s">
        <v>371</v>
      </c>
      <c r="G201" s="207"/>
      <c r="H201" s="210">
        <v>136.03</v>
      </c>
      <c r="I201" s="211"/>
      <c r="J201" s="207"/>
      <c r="K201" s="207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226</v>
      </c>
      <c r="AU201" s="216" t="s">
        <v>85</v>
      </c>
      <c r="AV201" s="14" t="s">
        <v>85</v>
      </c>
      <c r="AW201" s="14" t="s">
        <v>4</v>
      </c>
      <c r="AX201" s="14" t="s">
        <v>83</v>
      </c>
      <c r="AY201" s="216" t="s">
        <v>215</v>
      </c>
    </row>
    <row r="202" spans="1:65" s="2" customFormat="1" ht="44.25" customHeight="1">
      <c r="A202" s="36"/>
      <c r="B202" s="37"/>
      <c r="C202" s="177" t="s">
        <v>372</v>
      </c>
      <c r="D202" s="177" t="s">
        <v>218</v>
      </c>
      <c r="E202" s="178" t="s">
        <v>373</v>
      </c>
      <c r="F202" s="179" t="s">
        <v>374</v>
      </c>
      <c r="G202" s="180" t="s">
        <v>91</v>
      </c>
      <c r="H202" s="181">
        <v>1531.9</v>
      </c>
      <c r="I202" s="182"/>
      <c r="J202" s="183">
        <f>ROUND(I202*H202,2)</f>
        <v>0</v>
      </c>
      <c r="K202" s="179" t="s">
        <v>221</v>
      </c>
      <c r="L202" s="41"/>
      <c r="M202" s="184" t="s">
        <v>19</v>
      </c>
      <c r="N202" s="185" t="s">
        <v>46</v>
      </c>
      <c r="O202" s="66"/>
      <c r="P202" s="186">
        <f>O202*H202</f>
        <v>0</v>
      </c>
      <c r="Q202" s="186">
        <v>2.6360000000000001E-2</v>
      </c>
      <c r="R202" s="186">
        <f>Q202*H202</f>
        <v>40.380884000000002</v>
      </c>
      <c r="S202" s="186">
        <v>0</v>
      </c>
      <c r="T202" s="187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88" t="s">
        <v>222</v>
      </c>
      <c r="AT202" s="188" t="s">
        <v>218</v>
      </c>
      <c r="AU202" s="188" t="s">
        <v>85</v>
      </c>
      <c r="AY202" s="19" t="s">
        <v>215</v>
      </c>
      <c r="BE202" s="189">
        <f>IF(N202="základní",J202,0)</f>
        <v>0</v>
      </c>
      <c r="BF202" s="189">
        <f>IF(N202="snížená",J202,0)</f>
        <v>0</v>
      </c>
      <c r="BG202" s="189">
        <f>IF(N202="zákl. přenesená",J202,0)</f>
        <v>0</v>
      </c>
      <c r="BH202" s="189">
        <f>IF(N202="sníž. přenesená",J202,0)</f>
        <v>0</v>
      </c>
      <c r="BI202" s="189">
        <f>IF(N202="nulová",J202,0)</f>
        <v>0</v>
      </c>
      <c r="BJ202" s="19" t="s">
        <v>83</v>
      </c>
      <c r="BK202" s="189">
        <f>ROUND(I202*H202,2)</f>
        <v>0</v>
      </c>
      <c r="BL202" s="19" t="s">
        <v>222</v>
      </c>
      <c r="BM202" s="188" t="s">
        <v>375</v>
      </c>
    </row>
    <row r="203" spans="1:65" s="2" customFormat="1" ht="11.25">
      <c r="A203" s="36"/>
      <c r="B203" s="37"/>
      <c r="C203" s="38"/>
      <c r="D203" s="190" t="s">
        <v>224</v>
      </c>
      <c r="E203" s="38"/>
      <c r="F203" s="191" t="s">
        <v>376</v>
      </c>
      <c r="G203" s="38"/>
      <c r="H203" s="38"/>
      <c r="I203" s="192"/>
      <c r="J203" s="38"/>
      <c r="K203" s="38"/>
      <c r="L203" s="41"/>
      <c r="M203" s="193"/>
      <c r="N203" s="194"/>
      <c r="O203" s="66"/>
      <c r="P203" s="66"/>
      <c r="Q203" s="66"/>
      <c r="R203" s="66"/>
      <c r="S203" s="66"/>
      <c r="T203" s="67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9" t="s">
        <v>224</v>
      </c>
      <c r="AU203" s="19" t="s">
        <v>85</v>
      </c>
    </row>
    <row r="204" spans="1:65" s="13" customFormat="1" ht="11.25">
      <c r="B204" s="195"/>
      <c r="C204" s="196"/>
      <c r="D204" s="197" t="s">
        <v>226</v>
      </c>
      <c r="E204" s="198" t="s">
        <v>19</v>
      </c>
      <c r="F204" s="199" t="s">
        <v>350</v>
      </c>
      <c r="G204" s="196"/>
      <c r="H204" s="198" t="s">
        <v>19</v>
      </c>
      <c r="I204" s="200"/>
      <c r="J204" s="196"/>
      <c r="K204" s="196"/>
      <c r="L204" s="201"/>
      <c r="M204" s="202"/>
      <c r="N204" s="203"/>
      <c r="O204" s="203"/>
      <c r="P204" s="203"/>
      <c r="Q204" s="203"/>
      <c r="R204" s="203"/>
      <c r="S204" s="203"/>
      <c r="T204" s="204"/>
      <c r="AT204" s="205" t="s">
        <v>226</v>
      </c>
      <c r="AU204" s="205" t="s">
        <v>85</v>
      </c>
      <c r="AV204" s="13" t="s">
        <v>83</v>
      </c>
      <c r="AW204" s="13" t="s">
        <v>36</v>
      </c>
      <c r="AX204" s="13" t="s">
        <v>75</v>
      </c>
      <c r="AY204" s="205" t="s">
        <v>215</v>
      </c>
    </row>
    <row r="205" spans="1:65" s="13" customFormat="1" ht="11.25">
      <c r="B205" s="195"/>
      <c r="C205" s="196"/>
      <c r="D205" s="197" t="s">
        <v>226</v>
      </c>
      <c r="E205" s="198" t="s">
        <v>19</v>
      </c>
      <c r="F205" s="199" t="s">
        <v>351</v>
      </c>
      <c r="G205" s="196"/>
      <c r="H205" s="198" t="s">
        <v>19</v>
      </c>
      <c r="I205" s="200"/>
      <c r="J205" s="196"/>
      <c r="K205" s="196"/>
      <c r="L205" s="201"/>
      <c r="M205" s="202"/>
      <c r="N205" s="203"/>
      <c r="O205" s="203"/>
      <c r="P205" s="203"/>
      <c r="Q205" s="203"/>
      <c r="R205" s="203"/>
      <c r="S205" s="203"/>
      <c r="T205" s="204"/>
      <c r="AT205" s="205" t="s">
        <v>226</v>
      </c>
      <c r="AU205" s="205" t="s">
        <v>85</v>
      </c>
      <c r="AV205" s="13" t="s">
        <v>83</v>
      </c>
      <c r="AW205" s="13" t="s">
        <v>36</v>
      </c>
      <c r="AX205" s="13" t="s">
        <v>75</v>
      </c>
      <c r="AY205" s="205" t="s">
        <v>215</v>
      </c>
    </row>
    <row r="206" spans="1:65" s="14" customFormat="1" ht="11.25">
      <c r="B206" s="206"/>
      <c r="C206" s="207"/>
      <c r="D206" s="197" t="s">
        <v>226</v>
      </c>
      <c r="E206" s="208" t="s">
        <v>19</v>
      </c>
      <c r="F206" s="209" t="s">
        <v>161</v>
      </c>
      <c r="G206" s="207"/>
      <c r="H206" s="210">
        <v>1020.3</v>
      </c>
      <c r="I206" s="211"/>
      <c r="J206" s="207"/>
      <c r="K206" s="207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226</v>
      </c>
      <c r="AU206" s="216" t="s">
        <v>85</v>
      </c>
      <c r="AV206" s="14" t="s">
        <v>85</v>
      </c>
      <c r="AW206" s="14" t="s">
        <v>36</v>
      </c>
      <c r="AX206" s="14" t="s">
        <v>75</v>
      </c>
      <c r="AY206" s="216" t="s">
        <v>215</v>
      </c>
    </row>
    <row r="207" spans="1:65" s="13" customFormat="1" ht="11.25">
      <c r="B207" s="195"/>
      <c r="C207" s="196"/>
      <c r="D207" s="197" t="s">
        <v>226</v>
      </c>
      <c r="E207" s="198" t="s">
        <v>19</v>
      </c>
      <c r="F207" s="199" t="s">
        <v>352</v>
      </c>
      <c r="G207" s="196"/>
      <c r="H207" s="198" t="s">
        <v>19</v>
      </c>
      <c r="I207" s="200"/>
      <c r="J207" s="196"/>
      <c r="K207" s="196"/>
      <c r="L207" s="201"/>
      <c r="M207" s="202"/>
      <c r="N207" s="203"/>
      <c r="O207" s="203"/>
      <c r="P207" s="203"/>
      <c r="Q207" s="203"/>
      <c r="R207" s="203"/>
      <c r="S207" s="203"/>
      <c r="T207" s="204"/>
      <c r="AT207" s="205" t="s">
        <v>226</v>
      </c>
      <c r="AU207" s="205" t="s">
        <v>85</v>
      </c>
      <c r="AV207" s="13" t="s">
        <v>83</v>
      </c>
      <c r="AW207" s="13" t="s">
        <v>36</v>
      </c>
      <c r="AX207" s="13" t="s">
        <v>75</v>
      </c>
      <c r="AY207" s="205" t="s">
        <v>215</v>
      </c>
    </row>
    <row r="208" spans="1:65" s="14" customFormat="1" ht="11.25">
      <c r="B208" s="206"/>
      <c r="C208" s="207"/>
      <c r="D208" s="197" t="s">
        <v>226</v>
      </c>
      <c r="E208" s="208" t="s">
        <v>19</v>
      </c>
      <c r="F208" s="209" t="s">
        <v>167</v>
      </c>
      <c r="G208" s="207"/>
      <c r="H208" s="210">
        <v>511.6</v>
      </c>
      <c r="I208" s="211"/>
      <c r="J208" s="207"/>
      <c r="K208" s="207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226</v>
      </c>
      <c r="AU208" s="216" t="s">
        <v>85</v>
      </c>
      <c r="AV208" s="14" t="s">
        <v>85</v>
      </c>
      <c r="AW208" s="14" t="s">
        <v>36</v>
      </c>
      <c r="AX208" s="14" t="s">
        <v>75</v>
      </c>
      <c r="AY208" s="216" t="s">
        <v>215</v>
      </c>
    </row>
    <row r="209" spans="1:65" s="15" customFormat="1" ht="11.25">
      <c r="B209" s="227"/>
      <c r="C209" s="228"/>
      <c r="D209" s="197" t="s">
        <v>226</v>
      </c>
      <c r="E209" s="229" t="s">
        <v>19</v>
      </c>
      <c r="F209" s="230" t="s">
        <v>323</v>
      </c>
      <c r="G209" s="228"/>
      <c r="H209" s="231">
        <v>1531.9</v>
      </c>
      <c r="I209" s="232"/>
      <c r="J209" s="228"/>
      <c r="K209" s="228"/>
      <c r="L209" s="233"/>
      <c r="M209" s="234"/>
      <c r="N209" s="235"/>
      <c r="O209" s="235"/>
      <c r="P209" s="235"/>
      <c r="Q209" s="235"/>
      <c r="R209" s="235"/>
      <c r="S209" s="235"/>
      <c r="T209" s="236"/>
      <c r="AT209" s="237" t="s">
        <v>226</v>
      </c>
      <c r="AU209" s="237" t="s">
        <v>85</v>
      </c>
      <c r="AV209" s="15" t="s">
        <v>222</v>
      </c>
      <c r="AW209" s="15" t="s">
        <v>36</v>
      </c>
      <c r="AX209" s="15" t="s">
        <v>83</v>
      </c>
      <c r="AY209" s="237" t="s">
        <v>215</v>
      </c>
    </row>
    <row r="210" spans="1:65" s="2" customFormat="1" ht="44.25" customHeight="1">
      <c r="A210" s="36"/>
      <c r="B210" s="37"/>
      <c r="C210" s="177" t="s">
        <v>377</v>
      </c>
      <c r="D210" s="177" t="s">
        <v>218</v>
      </c>
      <c r="E210" s="178" t="s">
        <v>378</v>
      </c>
      <c r="F210" s="179" t="s">
        <v>379</v>
      </c>
      <c r="G210" s="180" t="s">
        <v>91</v>
      </c>
      <c r="H210" s="181">
        <v>351.8</v>
      </c>
      <c r="I210" s="182"/>
      <c r="J210" s="183">
        <f>ROUND(I210*H210,2)</f>
        <v>0</v>
      </c>
      <c r="K210" s="179" t="s">
        <v>221</v>
      </c>
      <c r="L210" s="41"/>
      <c r="M210" s="184" t="s">
        <v>19</v>
      </c>
      <c r="N210" s="185" t="s">
        <v>46</v>
      </c>
      <c r="O210" s="66"/>
      <c r="P210" s="186">
        <f>O210*H210</f>
        <v>0</v>
      </c>
      <c r="Q210" s="186">
        <v>7.9000000000000008E-3</v>
      </c>
      <c r="R210" s="186">
        <f>Q210*H210</f>
        <v>2.7792200000000005</v>
      </c>
      <c r="S210" s="186">
        <v>0</v>
      </c>
      <c r="T210" s="187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8" t="s">
        <v>222</v>
      </c>
      <c r="AT210" s="188" t="s">
        <v>218</v>
      </c>
      <c r="AU210" s="188" t="s">
        <v>85</v>
      </c>
      <c r="AY210" s="19" t="s">
        <v>215</v>
      </c>
      <c r="BE210" s="189">
        <f>IF(N210="základní",J210,0)</f>
        <v>0</v>
      </c>
      <c r="BF210" s="189">
        <f>IF(N210="snížená",J210,0)</f>
        <v>0</v>
      </c>
      <c r="BG210" s="189">
        <f>IF(N210="zákl. přenesená",J210,0)</f>
        <v>0</v>
      </c>
      <c r="BH210" s="189">
        <f>IF(N210="sníž. přenesená",J210,0)</f>
        <v>0</v>
      </c>
      <c r="BI210" s="189">
        <f>IF(N210="nulová",J210,0)</f>
        <v>0</v>
      </c>
      <c r="BJ210" s="19" t="s">
        <v>83</v>
      </c>
      <c r="BK210" s="189">
        <f>ROUND(I210*H210,2)</f>
        <v>0</v>
      </c>
      <c r="BL210" s="19" t="s">
        <v>222</v>
      </c>
      <c r="BM210" s="188" t="s">
        <v>380</v>
      </c>
    </row>
    <row r="211" spans="1:65" s="2" customFormat="1" ht="11.25">
      <c r="A211" s="36"/>
      <c r="B211" s="37"/>
      <c r="C211" s="38"/>
      <c r="D211" s="190" t="s">
        <v>224</v>
      </c>
      <c r="E211" s="38"/>
      <c r="F211" s="191" t="s">
        <v>381</v>
      </c>
      <c r="G211" s="38"/>
      <c r="H211" s="38"/>
      <c r="I211" s="192"/>
      <c r="J211" s="38"/>
      <c r="K211" s="38"/>
      <c r="L211" s="41"/>
      <c r="M211" s="193"/>
      <c r="N211" s="194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9" t="s">
        <v>224</v>
      </c>
      <c r="AU211" s="19" t="s">
        <v>85</v>
      </c>
    </row>
    <row r="212" spans="1:65" s="13" customFormat="1" ht="22.5">
      <c r="B212" s="195"/>
      <c r="C212" s="196"/>
      <c r="D212" s="197" t="s">
        <v>226</v>
      </c>
      <c r="E212" s="198" t="s">
        <v>19</v>
      </c>
      <c r="F212" s="199" t="s">
        <v>382</v>
      </c>
      <c r="G212" s="196"/>
      <c r="H212" s="198" t="s">
        <v>19</v>
      </c>
      <c r="I212" s="200"/>
      <c r="J212" s="196"/>
      <c r="K212" s="196"/>
      <c r="L212" s="201"/>
      <c r="M212" s="202"/>
      <c r="N212" s="203"/>
      <c r="O212" s="203"/>
      <c r="P212" s="203"/>
      <c r="Q212" s="203"/>
      <c r="R212" s="203"/>
      <c r="S212" s="203"/>
      <c r="T212" s="204"/>
      <c r="AT212" s="205" t="s">
        <v>226</v>
      </c>
      <c r="AU212" s="205" t="s">
        <v>85</v>
      </c>
      <c r="AV212" s="13" t="s">
        <v>83</v>
      </c>
      <c r="AW212" s="13" t="s">
        <v>36</v>
      </c>
      <c r="AX212" s="13" t="s">
        <v>75</v>
      </c>
      <c r="AY212" s="205" t="s">
        <v>215</v>
      </c>
    </row>
    <row r="213" spans="1:65" s="14" customFormat="1" ht="11.25">
      <c r="B213" s="206"/>
      <c r="C213" s="207"/>
      <c r="D213" s="197" t="s">
        <v>226</v>
      </c>
      <c r="E213" s="208" t="s">
        <v>19</v>
      </c>
      <c r="F213" s="209" t="s">
        <v>164</v>
      </c>
      <c r="G213" s="207"/>
      <c r="H213" s="210">
        <v>351.8</v>
      </c>
      <c r="I213" s="211"/>
      <c r="J213" s="207"/>
      <c r="K213" s="207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226</v>
      </c>
      <c r="AU213" s="216" t="s">
        <v>85</v>
      </c>
      <c r="AV213" s="14" t="s">
        <v>85</v>
      </c>
      <c r="AW213" s="14" t="s">
        <v>36</v>
      </c>
      <c r="AX213" s="14" t="s">
        <v>83</v>
      </c>
      <c r="AY213" s="216" t="s">
        <v>215</v>
      </c>
    </row>
    <row r="214" spans="1:65" s="2" customFormat="1" ht="44.25" customHeight="1">
      <c r="A214" s="36"/>
      <c r="B214" s="37"/>
      <c r="C214" s="177" t="s">
        <v>383</v>
      </c>
      <c r="D214" s="177" t="s">
        <v>218</v>
      </c>
      <c r="E214" s="178" t="s">
        <v>378</v>
      </c>
      <c r="F214" s="179" t="s">
        <v>379</v>
      </c>
      <c r="G214" s="180" t="s">
        <v>91</v>
      </c>
      <c r="H214" s="181">
        <v>765.95</v>
      </c>
      <c r="I214" s="182"/>
      <c r="J214" s="183">
        <f>ROUND(I214*H214,2)</f>
        <v>0</v>
      </c>
      <c r="K214" s="179" t="s">
        <v>221</v>
      </c>
      <c r="L214" s="41"/>
      <c r="M214" s="184" t="s">
        <v>19</v>
      </c>
      <c r="N214" s="185" t="s">
        <v>46</v>
      </c>
      <c r="O214" s="66"/>
      <c r="P214" s="186">
        <f>O214*H214</f>
        <v>0</v>
      </c>
      <c r="Q214" s="186">
        <v>7.9000000000000008E-3</v>
      </c>
      <c r="R214" s="186">
        <f>Q214*H214</f>
        <v>6.0510050000000009</v>
      </c>
      <c r="S214" s="186">
        <v>0</v>
      </c>
      <c r="T214" s="187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8" t="s">
        <v>222</v>
      </c>
      <c r="AT214" s="188" t="s">
        <v>218</v>
      </c>
      <c r="AU214" s="188" t="s">
        <v>85</v>
      </c>
      <c r="AY214" s="19" t="s">
        <v>215</v>
      </c>
      <c r="BE214" s="189">
        <f>IF(N214="základní",J214,0)</f>
        <v>0</v>
      </c>
      <c r="BF214" s="189">
        <f>IF(N214="snížená",J214,0)</f>
        <v>0</v>
      </c>
      <c r="BG214" s="189">
        <f>IF(N214="zákl. přenesená",J214,0)</f>
        <v>0</v>
      </c>
      <c r="BH214" s="189">
        <f>IF(N214="sníž. přenesená",J214,0)</f>
        <v>0</v>
      </c>
      <c r="BI214" s="189">
        <f>IF(N214="nulová",J214,0)</f>
        <v>0</v>
      </c>
      <c r="BJ214" s="19" t="s">
        <v>83</v>
      </c>
      <c r="BK214" s="189">
        <f>ROUND(I214*H214,2)</f>
        <v>0</v>
      </c>
      <c r="BL214" s="19" t="s">
        <v>222</v>
      </c>
      <c r="BM214" s="188" t="s">
        <v>384</v>
      </c>
    </row>
    <row r="215" spans="1:65" s="2" customFormat="1" ht="11.25">
      <c r="A215" s="36"/>
      <c r="B215" s="37"/>
      <c r="C215" s="38"/>
      <c r="D215" s="190" t="s">
        <v>224</v>
      </c>
      <c r="E215" s="38"/>
      <c r="F215" s="191" t="s">
        <v>381</v>
      </c>
      <c r="G215" s="38"/>
      <c r="H215" s="38"/>
      <c r="I215" s="192"/>
      <c r="J215" s="38"/>
      <c r="K215" s="38"/>
      <c r="L215" s="41"/>
      <c r="M215" s="193"/>
      <c r="N215" s="194"/>
      <c r="O215" s="66"/>
      <c r="P215" s="66"/>
      <c r="Q215" s="66"/>
      <c r="R215" s="66"/>
      <c r="S215" s="66"/>
      <c r="T215" s="67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9" t="s">
        <v>224</v>
      </c>
      <c r="AU215" s="19" t="s">
        <v>85</v>
      </c>
    </row>
    <row r="216" spans="1:65" s="13" customFormat="1" ht="22.5">
      <c r="B216" s="195"/>
      <c r="C216" s="196"/>
      <c r="D216" s="197" t="s">
        <v>226</v>
      </c>
      <c r="E216" s="198" t="s">
        <v>19</v>
      </c>
      <c r="F216" s="199" t="s">
        <v>385</v>
      </c>
      <c r="G216" s="196"/>
      <c r="H216" s="198" t="s">
        <v>19</v>
      </c>
      <c r="I216" s="200"/>
      <c r="J216" s="196"/>
      <c r="K216" s="196"/>
      <c r="L216" s="201"/>
      <c r="M216" s="202"/>
      <c r="N216" s="203"/>
      <c r="O216" s="203"/>
      <c r="P216" s="203"/>
      <c r="Q216" s="203"/>
      <c r="R216" s="203"/>
      <c r="S216" s="203"/>
      <c r="T216" s="204"/>
      <c r="AT216" s="205" t="s">
        <v>226</v>
      </c>
      <c r="AU216" s="205" t="s">
        <v>85</v>
      </c>
      <c r="AV216" s="13" t="s">
        <v>83</v>
      </c>
      <c r="AW216" s="13" t="s">
        <v>36</v>
      </c>
      <c r="AX216" s="13" t="s">
        <v>75</v>
      </c>
      <c r="AY216" s="205" t="s">
        <v>215</v>
      </c>
    </row>
    <row r="217" spans="1:65" s="13" customFormat="1" ht="11.25">
      <c r="B217" s="195"/>
      <c r="C217" s="196"/>
      <c r="D217" s="197" t="s">
        <v>226</v>
      </c>
      <c r="E217" s="198" t="s">
        <v>19</v>
      </c>
      <c r="F217" s="199" t="s">
        <v>351</v>
      </c>
      <c r="G217" s="196"/>
      <c r="H217" s="198" t="s">
        <v>19</v>
      </c>
      <c r="I217" s="200"/>
      <c r="J217" s="196"/>
      <c r="K217" s="196"/>
      <c r="L217" s="201"/>
      <c r="M217" s="202"/>
      <c r="N217" s="203"/>
      <c r="O217" s="203"/>
      <c r="P217" s="203"/>
      <c r="Q217" s="203"/>
      <c r="R217" s="203"/>
      <c r="S217" s="203"/>
      <c r="T217" s="204"/>
      <c r="AT217" s="205" t="s">
        <v>226</v>
      </c>
      <c r="AU217" s="205" t="s">
        <v>85</v>
      </c>
      <c r="AV217" s="13" t="s">
        <v>83</v>
      </c>
      <c r="AW217" s="13" t="s">
        <v>36</v>
      </c>
      <c r="AX217" s="13" t="s">
        <v>75</v>
      </c>
      <c r="AY217" s="205" t="s">
        <v>215</v>
      </c>
    </row>
    <row r="218" spans="1:65" s="14" customFormat="1" ht="11.25">
      <c r="B218" s="206"/>
      <c r="C218" s="207"/>
      <c r="D218" s="197" t="s">
        <v>226</v>
      </c>
      <c r="E218" s="208" t="s">
        <v>19</v>
      </c>
      <c r="F218" s="209" t="s">
        <v>386</v>
      </c>
      <c r="G218" s="207"/>
      <c r="H218" s="210">
        <v>510.15</v>
      </c>
      <c r="I218" s="211"/>
      <c r="J218" s="207"/>
      <c r="K218" s="207"/>
      <c r="L218" s="212"/>
      <c r="M218" s="213"/>
      <c r="N218" s="214"/>
      <c r="O218" s="214"/>
      <c r="P218" s="214"/>
      <c r="Q218" s="214"/>
      <c r="R218" s="214"/>
      <c r="S218" s="214"/>
      <c r="T218" s="215"/>
      <c r="AT218" s="216" t="s">
        <v>226</v>
      </c>
      <c r="AU218" s="216" t="s">
        <v>85</v>
      </c>
      <c r="AV218" s="14" t="s">
        <v>85</v>
      </c>
      <c r="AW218" s="14" t="s">
        <v>36</v>
      </c>
      <c r="AX218" s="14" t="s">
        <v>75</v>
      </c>
      <c r="AY218" s="216" t="s">
        <v>215</v>
      </c>
    </row>
    <row r="219" spans="1:65" s="13" customFormat="1" ht="11.25">
      <c r="B219" s="195"/>
      <c r="C219" s="196"/>
      <c r="D219" s="197" t="s">
        <v>226</v>
      </c>
      <c r="E219" s="198" t="s">
        <v>19</v>
      </c>
      <c r="F219" s="199" t="s">
        <v>352</v>
      </c>
      <c r="G219" s="196"/>
      <c r="H219" s="198" t="s">
        <v>19</v>
      </c>
      <c r="I219" s="200"/>
      <c r="J219" s="196"/>
      <c r="K219" s="196"/>
      <c r="L219" s="201"/>
      <c r="M219" s="202"/>
      <c r="N219" s="203"/>
      <c r="O219" s="203"/>
      <c r="P219" s="203"/>
      <c r="Q219" s="203"/>
      <c r="R219" s="203"/>
      <c r="S219" s="203"/>
      <c r="T219" s="204"/>
      <c r="AT219" s="205" t="s">
        <v>226</v>
      </c>
      <c r="AU219" s="205" t="s">
        <v>85</v>
      </c>
      <c r="AV219" s="13" t="s">
        <v>83</v>
      </c>
      <c r="AW219" s="13" t="s">
        <v>36</v>
      </c>
      <c r="AX219" s="13" t="s">
        <v>75</v>
      </c>
      <c r="AY219" s="205" t="s">
        <v>215</v>
      </c>
    </row>
    <row r="220" spans="1:65" s="14" customFormat="1" ht="11.25">
      <c r="B220" s="206"/>
      <c r="C220" s="207"/>
      <c r="D220" s="197" t="s">
        <v>226</v>
      </c>
      <c r="E220" s="208" t="s">
        <v>19</v>
      </c>
      <c r="F220" s="209" t="s">
        <v>387</v>
      </c>
      <c r="G220" s="207"/>
      <c r="H220" s="210">
        <v>255.8</v>
      </c>
      <c r="I220" s="211"/>
      <c r="J220" s="207"/>
      <c r="K220" s="207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226</v>
      </c>
      <c r="AU220" s="216" t="s">
        <v>85</v>
      </c>
      <c r="AV220" s="14" t="s">
        <v>85</v>
      </c>
      <c r="AW220" s="14" t="s">
        <v>36</v>
      </c>
      <c r="AX220" s="14" t="s">
        <v>75</v>
      </c>
      <c r="AY220" s="216" t="s">
        <v>215</v>
      </c>
    </row>
    <row r="221" spans="1:65" s="15" customFormat="1" ht="11.25">
      <c r="B221" s="227"/>
      <c r="C221" s="228"/>
      <c r="D221" s="197" t="s">
        <v>226</v>
      </c>
      <c r="E221" s="229" t="s">
        <v>19</v>
      </c>
      <c r="F221" s="230" t="s">
        <v>323</v>
      </c>
      <c r="G221" s="228"/>
      <c r="H221" s="231">
        <v>765.95</v>
      </c>
      <c r="I221" s="232"/>
      <c r="J221" s="228"/>
      <c r="K221" s="228"/>
      <c r="L221" s="233"/>
      <c r="M221" s="234"/>
      <c r="N221" s="235"/>
      <c r="O221" s="235"/>
      <c r="P221" s="235"/>
      <c r="Q221" s="235"/>
      <c r="R221" s="235"/>
      <c r="S221" s="235"/>
      <c r="T221" s="236"/>
      <c r="AT221" s="237" t="s">
        <v>226</v>
      </c>
      <c r="AU221" s="237" t="s">
        <v>85</v>
      </c>
      <c r="AV221" s="15" t="s">
        <v>222</v>
      </c>
      <c r="AW221" s="15" t="s">
        <v>36</v>
      </c>
      <c r="AX221" s="15" t="s">
        <v>83</v>
      </c>
      <c r="AY221" s="237" t="s">
        <v>215</v>
      </c>
    </row>
    <row r="222" spans="1:65" s="2" customFormat="1" ht="37.9" customHeight="1">
      <c r="A222" s="36"/>
      <c r="B222" s="37"/>
      <c r="C222" s="177" t="s">
        <v>388</v>
      </c>
      <c r="D222" s="177" t="s">
        <v>218</v>
      </c>
      <c r="E222" s="178" t="s">
        <v>389</v>
      </c>
      <c r="F222" s="179" t="s">
        <v>390</v>
      </c>
      <c r="G222" s="180" t="s">
        <v>91</v>
      </c>
      <c r="H222" s="181">
        <v>302.7</v>
      </c>
      <c r="I222" s="182"/>
      <c r="J222" s="183">
        <f>ROUND(I222*H222,2)</f>
        <v>0</v>
      </c>
      <c r="K222" s="179" t="s">
        <v>221</v>
      </c>
      <c r="L222" s="41"/>
      <c r="M222" s="184" t="s">
        <v>19</v>
      </c>
      <c r="N222" s="185" t="s">
        <v>46</v>
      </c>
      <c r="O222" s="66"/>
      <c r="P222" s="186">
        <f>O222*H222</f>
        <v>0</v>
      </c>
      <c r="Q222" s="186">
        <v>2.0000000000000002E-5</v>
      </c>
      <c r="R222" s="186">
        <f>Q222*H222</f>
        <v>6.0540000000000004E-3</v>
      </c>
      <c r="S222" s="186">
        <v>1.0000000000000001E-5</v>
      </c>
      <c r="T222" s="187">
        <f>S222*H222</f>
        <v>3.0270000000000002E-3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88" t="s">
        <v>222</v>
      </c>
      <c r="AT222" s="188" t="s">
        <v>218</v>
      </c>
      <c r="AU222" s="188" t="s">
        <v>85</v>
      </c>
      <c r="AY222" s="19" t="s">
        <v>215</v>
      </c>
      <c r="BE222" s="189">
        <f>IF(N222="základní",J222,0)</f>
        <v>0</v>
      </c>
      <c r="BF222" s="189">
        <f>IF(N222="snížená",J222,0)</f>
        <v>0</v>
      </c>
      <c r="BG222" s="189">
        <f>IF(N222="zákl. přenesená",J222,0)</f>
        <v>0</v>
      </c>
      <c r="BH222" s="189">
        <f>IF(N222="sníž. přenesená",J222,0)</f>
        <v>0</v>
      </c>
      <c r="BI222" s="189">
        <f>IF(N222="nulová",J222,0)</f>
        <v>0</v>
      </c>
      <c r="BJ222" s="19" t="s">
        <v>83</v>
      </c>
      <c r="BK222" s="189">
        <f>ROUND(I222*H222,2)</f>
        <v>0</v>
      </c>
      <c r="BL222" s="19" t="s">
        <v>222</v>
      </c>
      <c r="BM222" s="188" t="s">
        <v>391</v>
      </c>
    </row>
    <row r="223" spans="1:65" s="2" customFormat="1" ht="11.25">
      <c r="A223" s="36"/>
      <c r="B223" s="37"/>
      <c r="C223" s="38"/>
      <c r="D223" s="190" t="s">
        <v>224</v>
      </c>
      <c r="E223" s="38"/>
      <c r="F223" s="191" t="s">
        <v>392</v>
      </c>
      <c r="G223" s="38"/>
      <c r="H223" s="38"/>
      <c r="I223" s="192"/>
      <c r="J223" s="38"/>
      <c r="K223" s="38"/>
      <c r="L223" s="41"/>
      <c r="M223" s="193"/>
      <c r="N223" s="194"/>
      <c r="O223" s="66"/>
      <c r="P223" s="66"/>
      <c r="Q223" s="66"/>
      <c r="R223" s="66"/>
      <c r="S223" s="66"/>
      <c r="T223" s="67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9" t="s">
        <v>224</v>
      </c>
      <c r="AU223" s="19" t="s">
        <v>85</v>
      </c>
    </row>
    <row r="224" spans="1:65" s="13" customFormat="1" ht="11.25">
      <c r="B224" s="195"/>
      <c r="C224" s="196"/>
      <c r="D224" s="197" t="s">
        <v>226</v>
      </c>
      <c r="E224" s="198" t="s">
        <v>19</v>
      </c>
      <c r="F224" s="199" t="s">
        <v>393</v>
      </c>
      <c r="G224" s="196"/>
      <c r="H224" s="198" t="s">
        <v>19</v>
      </c>
      <c r="I224" s="200"/>
      <c r="J224" s="196"/>
      <c r="K224" s="196"/>
      <c r="L224" s="201"/>
      <c r="M224" s="202"/>
      <c r="N224" s="203"/>
      <c r="O224" s="203"/>
      <c r="P224" s="203"/>
      <c r="Q224" s="203"/>
      <c r="R224" s="203"/>
      <c r="S224" s="203"/>
      <c r="T224" s="204"/>
      <c r="AT224" s="205" t="s">
        <v>226</v>
      </c>
      <c r="AU224" s="205" t="s">
        <v>85</v>
      </c>
      <c r="AV224" s="13" t="s">
        <v>83</v>
      </c>
      <c r="AW224" s="13" t="s">
        <v>36</v>
      </c>
      <c r="AX224" s="13" t="s">
        <v>75</v>
      </c>
      <c r="AY224" s="205" t="s">
        <v>215</v>
      </c>
    </row>
    <row r="225" spans="1:65" s="14" customFormat="1" ht="11.25">
      <c r="B225" s="206"/>
      <c r="C225" s="207"/>
      <c r="D225" s="197" t="s">
        <v>226</v>
      </c>
      <c r="E225" s="208" t="s">
        <v>19</v>
      </c>
      <c r="F225" s="209" t="s">
        <v>126</v>
      </c>
      <c r="G225" s="207"/>
      <c r="H225" s="210">
        <v>302.7</v>
      </c>
      <c r="I225" s="211"/>
      <c r="J225" s="207"/>
      <c r="K225" s="207"/>
      <c r="L225" s="212"/>
      <c r="M225" s="213"/>
      <c r="N225" s="214"/>
      <c r="O225" s="214"/>
      <c r="P225" s="214"/>
      <c r="Q225" s="214"/>
      <c r="R225" s="214"/>
      <c r="S225" s="214"/>
      <c r="T225" s="215"/>
      <c r="AT225" s="216" t="s">
        <v>226</v>
      </c>
      <c r="AU225" s="216" t="s">
        <v>85</v>
      </c>
      <c r="AV225" s="14" t="s">
        <v>85</v>
      </c>
      <c r="AW225" s="14" t="s">
        <v>36</v>
      </c>
      <c r="AX225" s="14" t="s">
        <v>83</v>
      </c>
      <c r="AY225" s="216" t="s">
        <v>215</v>
      </c>
    </row>
    <row r="226" spans="1:65" s="12" customFormat="1" ht="22.9" customHeight="1">
      <c r="B226" s="161"/>
      <c r="C226" s="162"/>
      <c r="D226" s="163" t="s">
        <v>74</v>
      </c>
      <c r="E226" s="175" t="s">
        <v>97</v>
      </c>
      <c r="F226" s="175" t="s">
        <v>394</v>
      </c>
      <c r="G226" s="162"/>
      <c r="H226" s="162"/>
      <c r="I226" s="165"/>
      <c r="J226" s="176">
        <f>BK226</f>
        <v>0</v>
      </c>
      <c r="K226" s="162"/>
      <c r="L226" s="167"/>
      <c r="M226" s="168"/>
      <c r="N226" s="169"/>
      <c r="O226" s="169"/>
      <c r="P226" s="170">
        <f>SUM(P227:P287)</f>
        <v>0</v>
      </c>
      <c r="Q226" s="169"/>
      <c r="R226" s="170">
        <f>SUM(R227:R287)</f>
        <v>9.9711959999999991</v>
      </c>
      <c r="S226" s="169"/>
      <c r="T226" s="171">
        <f>SUM(T227:T287)</f>
        <v>110.26719999999999</v>
      </c>
      <c r="AR226" s="172" t="s">
        <v>83</v>
      </c>
      <c r="AT226" s="173" t="s">
        <v>74</v>
      </c>
      <c r="AU226" s="173" t="s">
        <v>83</v>
      </c>
      <c r="AY226" s="172" t="s">
        <v>215</v>
      </c>
      <c r="BK226" s="174">
        <f>SUM(BK227:BK287)</f>
        <v>0</v>
      </c>
    </row>
    <row r="227" spans="1:65" s="2" customFormat="1" ht="49.15" customHeight="1">
      <c r="A227" s="36"/>
      <c r="B227" s="37"/>
      <c r="C227" s="177" t="s">
        <v>395</v>
      </c>
      <c r="D227" s="177" t="s">
        <v>218</v>
      </c>
      <c r="E227" s="178" t="s">
        <v>396</v>
      </c>
      <c r="F227" s="179" t="s">
        <v>397</v>
      </c>
      <c r="G227" s="180" t="s">
        <v>96</v>
      </c>
      <c r="H227" s="181">
        <v>59.62</v>
      </c>
      <c r="I227" s="182"/>
      <c r="J227" s="183">
        <f>ROUND(I227*H227,2)</f>
        <v>0</v>
      </c>
      <c r="K227" s="179" t="s">
        <v>221</v>
      </c>
      <c r="L227" s="41"/>
      <c r="M227" s="184" t="s">
        <v>19</v>
      </c>
      <c r="N227" s="185" t="s">
        <v>46</v>
      </c>
      <c r="O227" s="66"/>
      <c r="P227" s="186">
        <f>O227*H227</f>
        <v>0</v>
      </c>
      <c r="Q227" s="186">
        <v>0.14041999999999999</v>
      </c>
      <c r="R227" s="186">
        <f>Q227*H227</f>
        <v>8.3718403999999982</v>
      </c>
      <c r="S227" s="186">
        <v>0</v>
      </c>
      <c r="T227" s="187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88" t="s">
        <v>222</v>
      </c>
      <c r="AT227" s="188" t="s">
        <v>218</v>
      </c>
      <c r="AU227" s="188" t="s">
        <v>85</v>
      </c>
      <c r="AY227" s="19" t="s">
        <v>215</v>
      </c>
      <c r="BE227" s="189">
        <f>IF(N227="základní",J227,0)</f>
        <v>0</v>
      </c>
      <c r="BF227" s="189">
        <f>IF(N227="snížená",J227,0)</f>
        <v>0</v>
      </c>
      <c r="BG227" s="189">
        <f>IF(N227="zákl. přenesená",J227,0)</f>
        <v>0</v>
      </c>
      <c r="BH227" s="189">
        <f>IF(N227="sníž. přenesená",J227,0)</f>
        <v>0</v>
      </c>
      <c r="BI227" s="189">
        <f>IF(N227="nulová",J227,0)</f>
        <v>0</v>
      </c>
      <c r="BJ227" s="19" t="s">
        <v>83</v>
      </c>
      <c r="BK227" s="189">
        <f>ROUND(I227*H227,2)</f>
        <v>0</v>
      </c>
      <c r="BL227" s="19" t="s">
        <v>222</v>
      </c>
      <c r="BM227" s="188" t="s">
        <v>398</v>
      </c>
    </row>
    <row r="228" spans="1:65" s="2" customFormat="1" ht="11.25">
      <c r="A228" s="36"/>
      <c r="B228" s="37"/>
      <c r="C228" s="38"/>
      <c r="D228" s="190" t="s">
        <v>224</v>
      </c>
      <c r="E228" s="38"/>
      <c r="F228" s="191" t="s">
        <v>399</v>
      </c>
      <c r="G228" s="38"/>
      <c r="H228" s="38"/>
      <c r="I228" s="192"/>
      <c r="J228" s="38"/>
      <c r="K228" s="38"/>
      <c r="L228" s="41"/>
      <c r="M228" s="193"/>
      <c r="N228" s="194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224</v>
      </c>
      <c r="AU228" s="19" t="s">
        <v>85</v>
      </c>
    </row>
    <row r="229" spans="1:65" s="13" customFormat="1" ht="11.25">
      <c r="B229" s="195"/>
      <c r="C229" s="196"/>
      <c r="D229" s="197" t="s">
        <v>226</v>
      </c>
      <c r="E229" s="198" t="s">
        <v>19</v>
      </c>
      <c r="F229" s="199" t="s">
        <v>400</v>
      </c>
      <c r="G229" s="196"/>
      <c r="H229" s="198" t="s">
        <v>19</v>
      </c>
      <c r="I229" s="200"/>
      <c r="J229" s="196"/>
      <c r="K229" s="196"/>
      <c r="L229" s="201"/>
      <c r="M229" s="202"/>
      <c r="N229" s="203"/>
      <c r="O229" s="203"/>
      <c r="P229" s="203"/>
      <c r="Q229" s="203"/>
      <c r="R229" s="203"/>
      <c r="S229" s="203"/>
      <c r="T229" s="204"/>
      <c r="AT229" s="205" t="s">
        <v>226</v>
      </c>
      <c r="AU229" s="205" t="s">
        <v>85</v>
      </c>
      <c r="AV229" s="13" t="s">
        <v>83</v>
      </c>
      <c r="AW229" s="13" t="s">
        <v>36</v>
      </c>
      <c r="AX229" s="13" t="s">
        <v>75</v>
      </c>
      <c r="AY229" s="205" t="s">
        <v>215</v>
      </c>
    </row>
    <row r="230" spans="1:65" s="14" customFormat="1" ht="11.25">
      <c r="B230" s="206"/>
      <c r="C230" s="207"/>
      <c r="D230" s="197" t="s">
        <v>226</v>
      </c>
      <c r="E230" s="208" t="s">
        <v>19</v>
      </c>
      <c r="F230" s="209" t="s">
        <v>401</v>
      </c>
      <c r="G230" s="207"/>
      <c r="H230" s="210">
        <v>59.62</v>
      </c>
      <c r="I230" s="211"/>
      <c r="J230" s="207"/>
      <c r="K230" s="207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226</v>
      </c>
      <c r="AU230" s="216" t="s">
        <v>85</v>
      </c>
      <c r="AV230" s="14" t="s">
        <v>85</v>
      </c>
      <c r="AW230" s="14" t="s">
        <v>36</v>
      </c>
      <c r="AX230" s="14" t="s">
        <v>83</v>
      </c>
      <c r="AY230" s="216" t="s">
        <v>215</v>
      </c>
    </row>
    <row r="231" spans="1:65" s="2" customFormat="1" ht="21.75" customHeight="1">
      <c r="A231" s="36"/>
      <c r="B231" s="37"/>
      <c r="C231" s="217" t="s">
        <v>402</v>
      </c>
      <c r="D231" s="217" t="s">
        <v>288</v>
      </c>
      <c r="E231" s="218" t="s">
        <v>403</v>
      </c>
      <c r="F231" s="219" t="s">
        <v>404</v>
      </c>
      <c r="G231" s="220" t="s">
        <v>96</v>
      </c>
      <c r="H231" s="221">
        <v>60.811999999999998</v>
      </c>
      <c r="I231" s="222"/>
      <c r="J231" s="223">
        <f>ROUND(I231*H231,2)</f>
        <v>0</v>
      </c>
      <c r="K231" s="219" t="s">
        <v>221</v>
      </c>
      <c r="L231" s="224"/>
      <c r="M231" s="225" t="s">
        <v>19</v>
      </c>
      <c r="N231" s="226" t="s">
        <v>46</v>
      </c>
      <c r="O231" s="66"/>
      <c r="P231" s="186">
        <f>O231*H231</f>
        <v>0</v>
      </c>
      <c r="Q231" s="186">
        <v>2.63E-2</v>
      </c>
      <c r="R231" s="186">
        <f>Q231*H231</f>
        <v>1.5993556</v>
      </c>
      <c r="S231" s="186">
        <v>0</v>
      </c>
      <c r="T231" s="187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88" t="s">
        <v>292</v>
      </c>
      <c r="AT231" s="188" t="s">
        <v>288</v>
      </c>
      <c r="AU231" s="188" t="s">
        <v>85</v>
      </c>
      <c r="AY231" s="19" t="s">
        <v>215</v>
      </c>
      <c r="BE231" s="189">
        <f>IF(N231="základní",J231,0)</f>
        <v>0</v>
      </c>
      <c r="BF231" s="189">
        <f>IF(N231="snížená",J231,0)</f>
        <v>0</v>
      </c>
      <c r="BG231" s="189">
        <f>IF(N231="zákl. přenesená",J231,0)</f>
        <v>0</v>
      </c>
      <c r="BH231" s="189">
        <f>IF(N231="sníž. přenesená",J231,0)</f>
        <v>0</v>
      </c>
      <c r="BI231" s="189">
        <f>IF(N231="nulová",J231,0)</f>
        <v>0</v>
      </c>
      <c r="BJ231" s="19" t="s">
        <v>83</v>
      </c>
      <c r="BK231" s="189">
        <f>ROUND(I231*H231,2)</f>
        <v>0</v>
      </c>
      <c r="BL231" s="19" t="s">
        <v>222</v>
      </c>
      <c r="BM231" s="188" t="s">
        <v>405</v>
      </c>
    </row>
    <row r="232" spans="1:65" s="14" customFormat="1" ht="11.25">
      <c r="B232" s="206"/>
      <c r="C232" s="207"/>
      <c r="D232" s="197" t="s">
        <v>226</v>
      </c>
      <c r="E232" s="207"/>
      <c r="F232" s="209" t="s">
        <v>406</v>
      </c>
      <c r="G232" s="207"/>
      <c r="H232" s="210">
        <v>60.811999999999998</v>
      </c>
      <c r="I232" s="211"/>
      <c r="J232" s="207"/>
      <c r="K232" s="207"/>
      <c r="L232" s="212"/>
      <c r="M232" s="213"/>
      <c r="N232" s="214"/>
      <c r="O232" s="214"/>
      <c r="P232" s="214"/>
      <c r="Q232" s="214"/>
      <c r="R232" s="214"/>
      <c r="S232" s="214"/>
      <c r="T232" s="215"/>
      <c r="AT232" s="216" t="s">
        <v>226</v>
      </c>
      <c r="AU232" s="216" t="s">
        <v>85</v>
      </c>
      <c r="AV232" s="14" t="s">
        <v>85</v>
      </c>
      <c r="AW232" s="14" t="s">
        <v>4</v>
      </c>
      <c r="AX232" s="14" t="s">
        <v>83</v>
      </c>
      <c r="AY232" s="216" t="s">
        <v>215</v>
      </c>
    </row>
    <row r="233" spans="1:65" s="2" customFormat="1" ht="44.25" customHeight="1">
      <c r="A233" s="36"/>
      <c r="B233" s="37"/>
      <c r="C233" s="177" t="s">
        <v>83</v>
      </c>
      <c r="D233" s="177" t="s">
        <v>218</v>
      </c>
      <c r="E233" s="178" t="s">
        <v>407</v>
      </c>
      <c r="F233" s="179" t="s">
        <v>408</v>
      </c>
      <c r="G233" s="180" t="s">
        <v>91</v>
      </c>
      <c r="H233" s="181">
        <v>1963</v>
      </c>
      <c r="I233" s="182"/>
      <c r="J233" s="183">
        <f>ROUND(I233*H233,2)</f>
        <v>0</v>
      </c>
      <c r="K233" s="179" t="s">
        <v>221</v>
      </c>
      <c r="L233" s="41"/>
      <c r="M233" s="184" t="s">
        <v>19</v>
      </c>
      <c r="N233" s="185" t="s">
        <v>46</v>
      </c>
      <c r="O233" s="66"/>
      <c r="P233" s="186">
        <f>O233*H233</f>
        <v>0</v>
      </c>
      <c r="Q233" s="186">
        <v>0</v>
      </c>
      <c r="R233" s="186">
        <f>Q233*H233</f>
        <v>0</v>
      </c>
      <c r="S233" s="186">
        <v>0</v>
      </c>
      <c r="T233" s="187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88" t="s">
        <v>222</v>
      </c>
      <c r="AT233" s="188" t="s">
        <v>218</v>
      </c>
      <c r="AU233" s="188" t="s">
        <v>85</v>
      </c>
      <c r="AY233" s="19" t="s">
        <v>215</v>
      </c>
      <c r="BE233" s="189">
        <f>IF(N233="základní",J233,0)</f>
        <v>0</v>
      </c>
      <c r="BF233" s="189">
        <f>IF(N233="snížená",J233,0)</f>
        <v>0</v>
      </c>
      <c r="BG233" s="189">
        <f>IF(N233="zákl. přenesená",J233,0)</f>
        <v>0</v>
      </c>
      <c r="BH233" s="189">
        <f>IF(N233="sníž. přenesená",J233,0)</f>
        <v>0</v>
      </c>
      <c r="BI233" s="189">
        <f>IF(N233="nulová",J233,0)</f>
        <v>0</v>
      </c>
      <c r="BJ233" s="19" t="s">
        <v>83</v>
      </c>
      <c r="BK233" s="189">
        <f>ROUND(I233*H233,2)</f>
        <v>0</v>
      </c>
      <c r="BL233" s="19" t="s">
        <v>222</v>
      </c>
      <c r="BM233" s="188" t="s">
        <v>409</v>
      </c>
    </row>
    <row r="234" spans="1:65" s="2" customFormat="1" ht="11.25">
      <c r="A234" s="36"/>
      <c r="B234" s="37"/>
      <c r="C234" s="38"/>
      <c r="D234" s="190" t="s">
        <v>224</v>
      </c>
      <c r="E234" s="38"/>
      <c r="F234" s="191" t="s">
        <v>410</v>
      </c>
      <c r="G234" s="38"/>
      <c r="H234" s="38"/>
      <c r="I234" s="192"/>
      <c r="J234" s="38"/>
      <c r="K234" s="38"/>
      <c r="L234" s="41"/>
      <c r="M234" s="193"/>
      <c r="N234" s="194"/>
      <c r="O234" s="66"/>
      <c r="P234" s="66"/>
      <c r="Q234" s="66"/>
      <c r="R234" s="66"/>
      <c r="S234" s="66"/>
      <c r="T234" s="67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9" t="s">
        <v>224</v>
      </c>
      <c r="AU234" s="19" t="s">
        <v>85</v>
      </c>
    </row>
    <row r="235" spans="1:65" s="13" customFormat="1" ht="11.25">
      <c r="B235" s="195"/>
      <c r="C235" s="196"/>
      <c r="D235" s="197" t="s">
        <v>226</v>
      </c>
      <c r="E235" s="198" t="s">
        <v>19</v>
      </c>
      <c r="F235" s="199" t="s">
        <v>393</v>
      </c>
      <c r="G235" s="196"/>
      <c r="H235" s="198" t="s">
        <v>19</v>
      </c>
      <c r="I235" s="200"/>
      <c r="J235" s="196"/>
      <c r="K235" s="196"/>
      <c r="L235" s="201"/>
      <c r="M235" s="202"/>
      <c r="N235" s="203"/>
      <c r="O235" s="203"/>
      <c r="P235" s="203"/>
      <c r="Q235" s="203"/>
      <c r="R235" s="203"/>
      <c r="S235" s="203"/>
      <c r="T235" s="204"/>
      <c r="AT235" s="205" t="s">
        <v>226</v>
      </c>
      <c r="AU235" s="205" t="s">
        <v>85</v>
      </c>
      <c r="AV235" s="13" t="s">
        <v>83</v>
      </c>
      <c r="AW235" s="13" t="s">
        <v>36</v>
      </c>
      <c r="AX235" s="13" t="s">
        <v>75</v>
      </c>
      <c r="AY235" s="205" t="s">
        <v>215</v>
      </c>
    </row>
    <row r="236" spans="1:65" s="14" customFormat="1" ht="11.25">
      <c r="B236" s="206"/>
      <c r="C236" s="207"/>
      <c r="D236" s="197" t="s">
        <v>226</v>
      </c>
      <c r="E236" s="208" t="s">
        <v>19</v>
      </c>
      <c r="F236" s="209" t="s">
        <v>89</v>
      </c>
      <c r="G236" s="207"/>
      <c r="H236" s="210">
        <v>1963</v>
      </c>
      <c r="I236" s="211"/>
      <c r="J236" s="207"/>
      <c r="K236" s="207"/>
      <c r="L236" s="212"/>
      <c r="M236" s="213"/>
      <c r="N236" s="214"/>
      <c r="O236" s="214"/>
      <c r="P236" s="214"/>
      <c r="Q236" s="214"/>
      <c r="R236" s="214"/>
      <c r="S236" s="214"/>
      <c r="T236" s="215"/>
      <c r="AT236" s="216" t="s">
        <v>226</v>
      </c>
      <c r="AU236" s="216" t="s">
        <v>85</v>
      </c>
      <c r="AV236" s="14" t="s">
        <v>85</v>
      </c>
      <c r="AW236" s="14" t="s">
        <v>36</v>
      </c>
      <c r="AX236" s="14" t="s">
        <v>83</v>
      </c>
      <c r="AY236" s="216" t="s">
        <v>215</v>
      </c>
    </row>
    <row r="237" spans="1:65" s="2" customFormat="1" ht="55.5" customHeight="1">
      <c r="A237" s="36"/>
      <c r="B237" s="37"/>
      <c r="C237" s="177" t="s">
        <v>85</v>
      </c>
      <c r="D237" s="177" t="s">
        <v>218</v>
      </c>
      <c r="E237" s="178" t="s">
        <v>411</v>
      </c>
      <c r="F237" s="179" t="s">
        <v>412</v>
      </c>
      <c r="G237" s="180" t="s">
        <v>91</v>
      </c>
      <c r="H237" s="181">
        <v>1963</v>
      </c>
      <c r="I237" s="182"/>
      <c r="J237" s="183">
        <f>ROUND(I237*H237,2)</f>
        <v>0</v>
      </c>
      <c r="K237" s="179" t="s">
        <v>221</v>
      </c>
      <c r="L237" s="41"/>
      <c r="M237" s="184" t="s">
        <v>19</v>
      </c>
      <c r="N237" s="185" t="s">
        <v>46</v>
      </c>
      <c r="O237" s="66"/>
      <c r="P237" s="186">
        <f>O237*H237</f>
        <v>0</v>
      </c>
      <c r="Q237" s="186">
        <v>0</v>
      </c>
      <c r="R237" s="186">
        <f>Q237*H237</f>
        <v>0</v>
      </c>
      <c r="S237" s="186">
        <v>0</v>
      </c>
      <c r="T237" s="187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88" t="s">
        <v>222</v>
      </c>
      <c r="AT237" s="188" t="s">
        <v>218</v>
      </c>
      <c r="AU237" s="188" t="s">
        <v>85</v>
      </c>
      <c r="AY237" s="19" t="s">
        <v>215</v>
      </c>
      <c r="BE237" s="189">
        <f>IF(N237="základní",J237,0)</f>
        <v>0</v>
      </c>
      <c r="BF237" s="189">
        <f>IF(N237="snížená",J237,0)</f>
        <v>0</v>
      </c>
      <c r="BG237" s="189">
        <f>IF(N237="zákl. přenesená",J237,0)</f>
        <v>0</v>
      </c>
      <c r="BH237" s="189">
        <f>IF(N237="sníž. přenesená",J237,0)</f>
        <v>0</v>
      </c>
      <c r="BI237" s="189">
        <f>IF(N237="nulová",J237,0)</f>
        <v>0</v>
      </c>
      <c r="BJ237" s="19" t="s">
        <v>83</v>
      </c>
      <c r="BK237" s="189">
        <f>ROUND(I237*H237,2)</f>
        <v>0</v>
      </c>
      <c r="BL237" s="19" t="s">
        <v>222</v>
      </c>
      <c r="BM237" s="188" t="s">
        <v>413</v>
      </c>
    </row>
    <row r="238" spans="1:65" s="2" customFormat="1" ht="11.25">
      <c r="A238" s="36"/>
      <c r="B238" s="37"/>
      <c r="C238" s="38"/>
      <c r="D238" s="190" t="s">
        <v>224</v>
      </c>
      <c r="E238" s="38"/>
      <c r="F238" s="191" t="s">
        <v>414</v>
      </c>
      <c r="G238" s="38"/>
      <c r="H238" s="38"/>
      <c r="I238" s="192"/>
      <c r="J238" s="38"/>
      <c r="K238" s="38"/>
      <c r="L238" s="41"/>
      <c r="M238" s="193"/>
      <c r="N238" s="194"/>
      <c r="O238" s="66"/>
      <c r="P238" s="66"/>
      <c r="Q238" s="66"/>
      <c r="R238" s="66"/>
      <c r="S238" s="66"/>
      <c r="T238" s="67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9" t="s">
        <v>224</v>
      </c>
      <c r="AU238" s="19" t="s">
        <v>85</v>
      </c>
    </row>
    <row r="239" spans="1:65" s="13" customFormat="1" ht="11.25">
      <c r="B239" s="195"/>
      <c r="C239" s="196"/>
      <c r="D239" s="197" t="s">
        <v>226</v>
      </c>
      <c r="E239" s="198" t="s">
        <v>19</v>
      </c>
      <c r="F239" s="199" t="s">
        <v>415</v>
      </c>
      <c r="G239" s="196"/>
      <c r="H239" s="198" t="s">
        <v>19</v>
      </c>
      <c r="I239" s="200"/>
      <c r="J239" s="196"/>
      <c r="K239" s="196"/>
      <c r="L239" s="201"/>
      <c r="M239" s="202"/>
      <c r="N239" s="203"/>
      <c r="O239" s="203"/>
      <c r="P239" s="203"/>
      <c r="Q239" s="203"/>
      <c r="R239" s="203"/>
      <c r="S239" s="203"/>
      <c r="T239" s="204"/>
      <c r="AT239" s="205" t="s">
        <v>226</v>
      </c>
      <c r="AU239" s="205" t="s">
        <v>85</v>
      </c>
      <c r="AV239" s="13" t="s">
        <v>83</v>
      </c>
      <c r="AW239" s="13" t="s">
        <v>36</v>
      </c>
      <c r="AX239" s="13" t="s">
        <v>75</v>
      </c>
      <c r="AY239" s="205" t="s">
        <v>215</v>
      </c>
    </row>
    <row r="240" spans="1:65" s="14" customFormat="1" ht="11.25">
      <c r="B240" s="206"/>
      <c r="C240" s="207"/>
      <c r="D240" s="197" t="s">
        <v>226</v>
      </c>
      <c r="E240" s="208" t="s">
        <v>19</v>
      </c>
      <c r="F240" s="209" t="s">
        <v>89</v>
      </c>
      <c r="G240" s="207"/>
      <c r="H240" s="210">
        <v>1963</v>
      </c>
      <c r="I240" s="211"/>
      <c r="J240" s="207"/>
      <c r="K240" s="207"/>
      <c r="L240" s="212"/>
      <c r="M240" s="213"/>
      <c r="N240" s="214"/>
      <c r="O240" s="214"/>
      <c r="P240" s="214"/>
      <c r="Q240" s="214"/>
      <c r="R240" s="214"/>
      <c r="S240" s="214"/>
      <c r="T240" s="215"/>
      <c r="AT240" s="216" t="s">
        <v>226</v>
      </c>
      <c r="AU240" s="216" t="s">
        <v>85</v>
      </c>
      <c r="AV240" s="14" t="s">
        <v>85</v>
      </c>
      <c r="AW240" s="14" t="s">
        <v>36</v>
      </c>
      <c r="AX240" s="14" t="s">
        <v>83</v>
      </c>
      <c r="AY240" s="216" t="s">
        <v>215</v>
      </c>
    </row>
    <row r="241" spans="1:65" s="2" customFormat="1" ht="44.25" customHeight="1">
      <c r="A241" s="36"/>
      <c r="B241" s="37"/>
      <c r="C241" s="177" t="s">
        <v>93</v>
      </c>
      <c r="D241" s="177" t="s">
        <v>218</v>
      </c>
      <c r="E241" s="178" t="s">
        <v>416</v>
      </c>
      <c r="F241" s="179" t="s">
        <v>417</v>
      </c>
      <c r="G241" s="180" t="s">
        <v>91</v>
      </c>
      <c r="H241" s="181">
        <v>1963</v>
      </c>
      <c r="I241" s="182"/>
      <c r="J241" s="183">
        <f>ROUND(I241*H241,2)</f>
        <v>0</v>
      </c>
      <c r="K241" s="179" t="s">
        <v>221</v>
      </c>
      <c r="L241" s="41"/>
      <c r="M241" s="184" t="s">
        <v>19</v>
      </c>
      <c r="N241" s="185" t="s">
        <v>46</v>
      </c>
      <c r="O241" s="66"/>
      <c r="P241" s="186">
        <f>O241*H241</f>
        <v>0</v>
      </c>
      <c r="Q241" s="186">
        <v>0</v>
      </c>
      <c r="R241" s="186">
        <f>Q241*H241</f>
        <v>0</v>
      </c>
      <c r="S241" s="186">
        <v>0</v>
      </c>
      <c r="T241" s="187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88" t="s">
        <v>222</v>
      </c>
      <c r="AT241" s="188" t="s">
        <v>218</v>
      </c>
      <c r="AU241" s="188" t="s">
        <v>85</v>
      </c>
      <c r="AY241" s="19" t="s">
        <v>215</v>
      </c>
      <c r="BE241" s="189">
        <f>IF(N241="základní",J241,0)</f>
        <v>0</v>
      </c>
      <c r="BF241" s="189">
        <f>IF(N241="snížená",J241,0)</f>
        <v>0</v>
      </c>
      <c r="BG241" s="189">
        <f>IF(N241="zákl. přenesená",J241,0)</f>
        <v>0</v>
      </c>
      <c r="BH241" s="189">
        <f>IF(N241="sníž. přenesená",J241,0)</f>
        <v>0</v>
      </c>
      <c r="BI241" s="189">
        <f>IF(N241="nulová",J241,0)</f>
        <v>0</v>
      </c>
      <c r="BJ241" s="19" t="s">
        <v>83</v>
      </c>
      <c r="BK241" s="189">
        <f>ROUND(I241*H241,2)</f>
        <v>0</v>
      </c>
      <c r="BL241" s="19" t="s">
        <v>222</v>
      </c>
      <c r="BM241" s="188" t="s">
        <v>418</v>
      </c>
    </row>
    <row r="242" spans="1:65" s="2" customFormat="1" ht="11.25">
      <c r="A242" s="36"/>
      <c r="B242" s="37"/>
      <c r="C242" s="38"/>
      <c r="D242" s="190" t="s">
        <v>224</v>
      </c>
      <c r="E242" s="38"/>
      <c r="F242" s="191" t="s">
        <v>419</v>
      </c>
      <c r="G242" s="38"/>
      <c r="H242" s="38"/>
      <c r="I242" s="192"/>
      <c r="J242" s="38"/>
      <c r="K242" s="38"/>
      <c r="L242" s="41"/>
      <c r="M242" s="193"/>
      <c r="N242" s="194"/>
      <c r="O242" s="66"/>
      <c r="P242" s="66"/>
      <c r="Q242" s="66"/>
      <c r="R242" s="66"/>
      <c r="S242" s="66"/>
      <c r="T242" s="67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9" t="s">
        <v>224</v>
      </c>
      <c r="AU242" s="19" t="s">
        <v>85</v>
      </c>
    </row>
    <row r="243" spans="1:65" s="13" customFormat="1" ht="11.25">
      <c r="B243" s="195"/>
      <c r="C243" s="196"/>
      <c r="D243" s="197" t="s">
        <v>226</v>
      </c>
      <c r="E243" s="198" t="s">
        <v>19</v>
      </c>
      <c r="F243" s="199" t="s">
        <v>393</v>
      </c>
      <c r="G243" s="196"/>
      <c r="H243" s="198" t="s">
        <v>19</v>
      </c>
      <c r="I243" s="200"/>
      <c r="J243" s="196"/>
      <c r="K243" s="196"/>
      <c r="L243" s="201"/>
      <c r="M243" s="202"/>
      <c r="N243" s="203"/>
      <c r="O243" s="203"/>
      <c r="P243" s="203"/>
      <c r="Q243" s="203"/>
      <c r="R243" s="203"/>
      <c r="S243" s="203"/>
      <c r="T243" s="204"/>
      <c r="AT243" s="205" t="s">
        <v>226</v>
      </c>
      <c r="AU243" s="205" t="s">
        <v>85</v>
      </c>
      <c r="AV243" s="13" t="s">
        <v>83</v>
      </c>
      <c r="AW243" s="13" t="s">
        <v>36</v>
      </c>
      <c r="AX243" s="13" t="s">
        <v>75</v>
      </c>
      <c r="AY243" s="205" t="s">
        <v>215</v>
      </c>
    </row>
    <row r="244" spans="1:65" s="14" customFormat="1" ht="11.25">
      <c r="B244" s="206"/>
      <c r="C244" s="207"/>
      <c r="D244" s="197" t="s">
        <v>226</v>
      </c>
      <c r="E244" s="208" t="s">
        <v>19</v>
      </c>
      <c r="F244" s="209" t="s">
        <v>89</v>
      </c>
      <c r="G244" s="207"/>
      <c r="H244" s="210">
        <v>1963</v>
      </c>
      <c r="I244" s="211"/>
      <c r="J244" s="207"/>
      <c r="K244" s="207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226</v>
      </c>
      <c r="AU244" s="216" t="s">
        <v>85</v>
      </c>
      <c r="AV244" s="14" t="s">
        <v>85</v>
      </c>
      <c r="AW244" s="14" t="s">
        <v>36</v>
      </c>
      <c r="AX244" s="14" t="s">
        <v>83</v>
      </c>
      <c r="AY244" s="216" t="s">
        <v>215</v>
      </c>
    </row>
    <row r="245" spans="1:65" s="2" customFormat="1" ht="24.2" customHeight="1">
      <c r="A245" s="36"/>
      <c r="B245" s="37"/>
      <c r="C245" s="177" t="s">
        <v>222</v>
      </c>
      <c r="D245" s="177" t="s">
        <v>218</v>
      </c>
      <c r="E245" s="178" t="s">
        <v>420</v>
      </c>
      <c r="F245" s="179" t="s">
        <v>421</v>
      </c>
      <c r="G245" s="180" t="s">
        <v>91</v>
      </c>
      <c r="H245" s="181">
        <v>1963</v>
      </c>
      <c r="I245" s="182"/>
      <c r="J245" s="183">
        <f>ROUND(I245*H245,2)</f>
        <v>0</v>
      </c>
      <c r="K245" s="179" t="s">
        <v>221</v>
      </c>
      <c r="L245" s="41"/>
      <c r="M245" s="184" t="s">
        <v>19</v>
      </c>
      <c r="N245" s="185" t="s">
        <v>46</v>
      </c>
      <c r="O245" s="66"/>
      <c r="P245" s="186">
        <f>O245*H245</f>
        <v>0</v>
      </c>
      <c r="Q245" s="186">
        <v>0</v>
      </c>
      <c r="R245" s="186">
        <f>Q245*H245</f>
        <v>0</v>
      </c>
      <c r="S245" s="186">
        <v>0</v>
      </c>
      <c r="T245" s="187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88" t="s">
        <v>222</v>
      </c>
      <c r="AT245" s="188" t="s">
        <v>218</v>
      </c>
      <c r="AU245" s="188" t="s">
        <v>85</v>
      </c>
      <c r="AY245" s="19" t="s">
        <v>215</v>
      </c>
      <c r="BE245" s="189">
        <f>IF(N245="základní",J245,0)</f>
        <v>0</v>
      </c>
      <c r="BF245" s="189">
        <f>IF(N245="snížená",J245,0)</f>
        <v>0</v>
      </c>
      <c r="BG245" s="189">
        <f>IF(N245="zákl. přenesená",J245,0)</f>
        <v>0</v>
      </c>
      <c r="BH245" s="189">
        <f>IF(N245="sníž. přenesená",J245,0)</f>
        <v>0</v>
      </c>
      <c r="BI245" s="189">
        <f>IF(N245="nulová",J245,0)</f>
        <v>0</v>
      </c>
      <c r="BJ245" s="19" t="s">
        <v>83</v>
      </c>
      <c r="BK245" s="189">
        <f>ROUND(I245*H245,2)</f>
        <v>0</v>
      </c>
      <c r="BL245" s="19" t="s">
        <v>222</v>
      </c>
      <c r="BM245" s="188" t="s">
        <v>422</v>
      </c>
    </row>
    <row r="246" spans="1:65" s="2" customFormat="1" ht="11.25">
      <c r="A246" s="36"/>
      <c r="B246" s="37"/>
      <c r="C246" s="38"/>
      <c r="D246" s="190" t="s">
        <v>224</v>
      </c>
      <c r="E246" s="38"/>
      <c r="F246" s="191" t="s">
        <v>423</v>
      </c>
      <c r="G246" s="38"/>
      <c r="H246" s="38"/>
      <c r="I246" s="192"/>
      <c r="J246" s="38"/>
      <c r="K246" s="38"/>
      <c r="L246" s="41"/>
      <c r="M246" s="193"/>
      <c r="N246" s="194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9" t="s">
        <v>224</v>
      </c>
      <c r="AU246" s="19" t="s">
        <v>85</v>
      </c>
    </row>
    <row r="247" spans="1:65" s="13" customFormat="1" ht="11.25">
      <c r="B247" s="195"/>
      <c r="C247" s="196"/>
      <c r="D247" s="197" t="s">
        <v>226</v>
      </c>
      <c r="E247" s="198" t="s">
        <v>19</v>
      </c>
      <c r="F247" s="199" t="s">
        <v>393</v>
      </c>
      <c r="G247" s="196"/>
      <c r="H247" s="198" t="s">
        <v>19</v>
      </c>
      <c r="I247" s="200"/>
      <c r="J247" s="196"/>
      <c r="K247" s="196"/>
      <c r="L247" s="201"/>
      <c r="M247" s="202"/>
      <c r="N247" s="203"/>
      <c r="O247" s="203"/>
      <c r="P247" s="203"/>
      <c r="Q247" s="203"/>
      <c r="R247" s="203"/>
      <c r="S247" s="203"/>
      <c r="T247" s="204"/>
      <c r="AT247" s="205" t="s">
        <v>226</v>
      </c>
      <c r="AU247" s="205" t="s">
        <v>85</v>
      </c>
      <c r="AV247" s="13" t="s">
        <v>83</v>
      </c>
      <c r="AW247" s="13" t="s">
        <v>36</v>
      </c>
      <c r="AX247" s="13" t="s">
        <v>75</v>
      </c>
      <c r="AY247" s="205" t="s">
        <v>215</v>
      </c>
    </row>
    <row r="248" spans="1:65" s="14" customFormat="1" ht="11.25">
      <c r="B248" s="206"/>
      <c r="C248" s="207"/>
      <c r="D248" s="197" t="s">
        <v>226</v>
      </c>
      <c r="E248" s="208" t="s">
        <v>19</v>
      </c>
      <c r="F248" s="209" t="s">
        <v>89</v>
      </c>
      <c r="G248" s="207"/>
      <c r="H248" s="210">
        <v>1963</v>
      </c>
      <c r="I248" s="211"/>
      <c r="J248" s="207"/>
      <c r="K248" s="207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226</v>
      </c>
      <c r="AU248" s="216" t="s">
        <v>85</v>
      </c>
      <c r="AV248" s="14" t="s">
        <v>85</v>
      </c>
      <c r="AW248" s="14" t="s">
        <v>36</v>
      </c>
      <c r="AX248" s="14" t="s">
        <v>83</v>
      </c>
      <c r="AY248" s="216" t="s">
        <v>215</v>
      </c>
    </row>
    <row r="249" spans="1:65" s="2" customFormat="1" ht="33" customHeight="1">
      <c r="A249" s="36"/>
      <c r="B249" s="37"/>
      <c r="C249" s="177" t="s">
        <v>110</v>
      </c>
      <c r="D249" s="177" t="s">
        <v>218</v>
      </c>
      <c r="E249" s="178" t="s">
        <v>424</v>
      </c>
      <c r="F249" s="179" t="s">
        <v>425</v>
      </c>
      <c r="G249" s="180" t="s">
        <v>91</v>
      </c>
      <c r="H249" s="181">
        <v>1963</v>
      </c>
      <c r="I249" s="182"/>
      <c r="J249" s="183">
        <f>ROUND(I249*H249,2)</f>
        <v>0</v>
      </c>
      <c r="K249" s="179" t="s">
        <v>221</v>
      </c>
      <c r="L249" s="41"/>
      <c r="M249" s="184" t="s">
        <v>19</v>
      </c>
      <c r="N249" s="185" t="s">
        <v>46</v>
      </c>
      <c r="O249" s="66"/>
      <c r="P249" s="186">
        <f>O249*H249</f>
        <v>0</v>
      </c>
      <c r="Q249" s="186">
        <v>0</v>
      </c>
      <c r="R249" s="186">
        <f>Q249*H249</f>
        <v>0</v>
      </c>
      <c r="S249" s="186">
        <v>0</v>
      </c>
      <c r="T249" s="187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88" t="s">
        <v>222</v>
      </c>
      <c r="AT249" s="188" t="s">
        <v>218</v>
      </c>
      <c r="AU249" s="188" t="s">
        <v>85</v>
      </c>
      <c r="AY249" s="19" t="s">
        <v>215</v>
      </c>
      <c r="BE249" s="189">
        <f>IF(N249="základní",J249,0)</f>
        <v>0</v>
      </c>
      <c r="BF249" s="189">
        <f>IF(N249="snížená",J249,0)</f>
        <v>0</v>
      </c>
      <c r="BG249" s="189">
        <f>IF(N249="zákl. přenesená",J249,0)</f>
        <v>0</v>
      </c>
      <c r="BH249" s="189">
        <f>IF(N249="sníž. přenesená",J249,0)</f>
        <v>0</v>
      </c>
      <c r="BI249" s="189">
        <f>IF(N249="nulová",J249,0)</f>
        <v>0</v>
      </c>
      <c r="BJ249" s="19" t="s">
        <v>83</v>
      </c>
      <c r="BK249" s="189">
        <f>ROUND(I249*H249,2)</f>
        <v>0</v>
      </c>
      <c r="BL249" s="19" t="s">
        <v>222</v>
      </c>
      <c r="BM249" s="188" t="s">
        <v>426</v>
      </c>
    </row>
    <row r="250" spans="1:65" s="2" customFormat="1" ht="11.25">
      <c r="A250" s="36"/>
      <c r="B250" s="37"/>
      <c r="C250" s="38"/>
      <c r="D250" s="190" t="s">
        <v>224</v>
      </c>
      <c r="E250" s="38"/>
      <c r="F250" s="191" t="s">
        <v>427</v>
      </c>
      <c r="G250" s="38"/>
      <c r="H250" s="38"/>
      <c r="I250" s="192"/>
      <c r="J250" s="38"/>
      <c r="K250" s="38"/>
      <c r="L250" s="41"/>
      <c r="M250" s="193"/>
      <c r="N250" s="194"/>
      <c r="O250" s="66"/>
      <c r="P250" s="66"/>
      <c r="Q250" s="66"/>
      <c r="R250" s="66"/>
      <c r="S250" s="66"/>
      <c r="T250" s="67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9" t="s">
        <v>224</v>
      </c>
      <c r="AU250" s="19" t="s">
        <v>85</v>
      </c>
    </row>
    <row r="251" spans="1:65" s="13" customFormat="1" ht="11.25">
      <c r="B251" s="195"/>
      <c r="C251" s="196"/>
      <c r="D251" s="197" t="s">
        <v>226</v>
      </c>
      <c r="E251" s="198" t="s">
        <v>19</v>
      </c>
      <c r="F251" s="199" t="s">
        <v>428</v>
      </c>
      <c r="G251" s="196"/>
      <c r="H251" s="198" t="s">
        <v>19</v>
      </c>
      <c r="I251" s="200"/>
      <c r="J251" s="196"/>
      <c r="K251" s="196"/>
      <c r="L251" s="201"/>
      <c r="M251" s="202"/>
      <c r="N251" s="203"/>
      <c r="O251" s="203"/>
      <c r="P251" s="203"/>
      <c r="Q251" s="203"/>
      <c r="R251" s="203"/>
      <c r="S251" s="203"/>
      <c r="T251" s="204"/>
      <c r="AT251" s="205" t="s">
        <v>226</v>
      </c>
      <c r="AU251" s="205" t="s">
        <v>85</v>
      </c>
      <c r="AV251" s="13" t="s">
        <v>83</v>
      </c>
      <c r="AW251" s="13" t="s">
        <v>36</v>
      </c>
      <c r="AX251" s="13" t="s">
        <v>75</v>
      </c>
      <c r="AY251" s="205" t="s">
        <v>215</v>
      </c>
    </row>
    <row r="252" spans="1:65" s="14" customFormat="1" ht="11.25">
      <c r="B252" s="206"/>
      <c r="C252" s="207"/>
      <c r="D252" s="197" t="s">
        <v>226</v>
      </c>
      <c r="E252" s="208" t="s">
        <v>19</v>
      </c>
      <c r="F252" s="209" t="s">
        <v>89</v>
      </c>
      <c r="G252" s="207"/>
      <c r="H252" s="210">
        <v>1963</v>
      </c>
      <c r="I252" s="211"/>
      <c r="J252" s="207"/>
      <c r="K252" s="207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226</v>
      </c>
      <c r="AU252" s="216" t="s">
        <v>85</v>
      </c>
      <c r="AV252" s="14" t="s">
        <v>85</v>
      </c>
      <c r="AW252" s="14" t="s">
        <v>36</v>
      </c>
      <c r="AX252" s="14" t="s">
        <v>83</v>
      </c>
      <c r="AY252" s="216" t="s">
        <v>215</v>
      </c>
    </row>
    <row r="253" spans="1:65" s="2" customFormat="1" ht="24.2" customHeight="1">
      <c r="A253" s="36"/>
      <c r="B253" s="37"/>
      <c r="C253" s="177" t="s">
        <v>343</v>
      </c>
      <c r="D253" s="177" t="s">
        <v>218</v>
      </c>
      <c r="E253" s="178" t="s">
        <v>429</v>
      </c>
      <c r="F253" s="179" t="s">
        <v>430</v>
      </c>
      <c r="G253" s="180" t="s">
        <v>91</v>
      </c>
      <c r="H253" s="181">
        <v>1963</v>
      </c>
      <c r="I253" s="182"/>
      <c r="J253" s="183">
        <f>ROUND(I253*H253,2)</f>
        <v>0</v>
      </c>
      <c r="K253" s="179" t="s">
        <v>221</v>
      </c>
      <c r="L253" s="41"/>
      <c r="M253" s="184" t="s">
        <v>19</v>
      </c>
      <c r="N253" s="185" t="s">
        <v>46</v>
      </c>
      <c r="O253" s="66"/>
      <c r="P253" s="186">
        <f>O253*H253</f>
        <v>0</v>
      </c>
      <c r="Q253" s="186">
        <v>0</v>
      </c>
      <c r="R253" s="186">
        <f>Q253*H253</f>
        <v>0</v>
      </c>
      <c r="S253" s="186">
        <v>0</v>
      </c>
      <c r="T253" s="187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88" t="s">
        <v>222</v>
      </c>
      <c r="AT253" s="188" t="s">
        <v>218</v>
      </c>
      <c r="AU253" s="188" t="s">
        <v>85</v>
      </c>
      <c r="AY253" s="19" t="s">
        <v>215</v>
      </c>
      <c r="BE253" s="189">
        <f>IF(N253="základní",J253,0)</f>
        <v>0</v>
      </c>
      <c r="BF253" s="189">
        <f>IF(N253="snížená",J253,0)</f>
        <v>0</v>
      </c>
      <c r="BG253" s="189">
        <f>IF(N253="zákl. přenesená",J253,0)</f>
        <v>0</v>
      </c>
      <c r="BH253" s="189">
        <f>IF(N253="sníž. přenesená",J253,0)</f>
        <v>0</v>
      </c>
      <c r="BI253" s="189">
        <f>IF(N253="nulová",J253,0)</f>
        <v>0</v>
      </c>
      <c r="BJ253" s="19" t="s">
        <v>83</v>
      </c>
      <c r="BK253" s="189">
        <f>ROUND(I253*H253,2)</f>
        <v>0</v>
      </c>
      <c r="BL253" s="19" t="s">
        <v>222</v>
      </c>
      <c r="BM253" s="188" t="s">
        <v>431</v>
      </c>
    </row>
    <row r="254" spans="1:65" s="2" customFormat="1" ht="11.25">
      <c r="A254" s="36"/>
      <c r="B254" s="37"/>
      <c r="C254" s="38"/>
      <c r="D254" s="190" t="s">
        <v>224</v>
      </c>
      <c r="E254" s="38"/>
      <c r="F254" s="191" t="s">
        <v>432</v>
      </c>
      <c r="G254" s="38"/>
      <c r="H254" s="38"/>
      <c r="I254" s="192"/>
      <c r="J254" s="38"/>
      <c r="K254" s="38"/>
      <c r="L254" s="41"/>
      <c r="M254" s="193"/>
      <c r="N254" s="194"/>
      <c r="O254" s="66"/>
      <c r="P254" s="66"/>
      <c r="Q254" s="66"/>
      <c r="R254" s="66"/>
      <c r="S254" s="66"/>
      <c r="T254" s="67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9" t="s">
        <v>224</v>
      </c>
      <c r="AU254" s="19" t="s">
        <v>85</v>
      </c>
    </row>
    <row r="255" spans="1:65" s="13" customFormat="1" ht="11.25">
      <c r="B255" s="195"/>
      <c r="C255" s="196"/>
      <c r="D255" s="197" t="s">
        <v>226</v>
      </c>
      <c r="E255" s="198" t="s">
        <v>19</v>
      </c>
      <c r="F255" s="199" t="s">
        <v>393</v>
      </c>
      <c r="G255" s="196"/>
      <c r="H255" s="198" t="s">
        <v>19</v>
      </c>
      <c r="I255" s="200"/>
      <c r="J255" s="196"/>
      <c r="K255" s="196"/>
      <c r="L255" s="201"/>
      <c r="M255" s="202"/>
      <c r="N255" s="203"/>
      <c r="O255" s="203"/>
      <c r="P255" s="203"/>
      <c r="Q255" s="203"/>
      <c r="R255" s="203"/>
      <c r="S255" s="203"/>
      <c r="T255" s="204"/>
      <c r="AT255" s="205" t="s">
        <v>226</v>
      </c>
      <c r="AU255" s="205" t="s">
        <v>85</v>
      </c>
      <c r="AV255" s="13" t="s">
        <v>83</v>
      </c>
      <c r="AW255" s="13" t="s">
        <v>36</v>
      </c>
      <c r="AX255" s="13" t="s">
        <v>75</v>
      </c>
      <c r="AY255" s="205" t="s">
        <v>215</v>
      </c>
    </row>
    <row r="256" spans="1:65" s="14" customFormat="1" ht="11.25">
      <c r="B256" s="206"/>
      <c r="C256" s="207"/>
      <c r="D256" s="197" t="s">
        <v>226</v>
      </c>
      <c r="E256" s="208" t="s">
        <v>19</v>
      </c>
      <c r="F256" s="209" t="s">
        <v>89</v>
      </c>
      <c r="G256" s="207"/>
      <c r="H256" s="210">
        <v>1963</v>
      </c>
      <c r="I256" s="211"/>
      <c r="J256" s="207"/>
      <c r="K256" s="207"/>
      <c r="L256" s="212"/>
      <c r="M256" s="213"/>
      <c r="N256" s="214"/>
      <c r="O256" s="214"/>
      <c r="P256" s="214"/>
      <c r="Q256" s="214"/>
      <c r="R256" s="214"/>
      <c r="S256" s="214"/>
      <c r="T256" s="215"/>
      <c r="AT256" s="216" t="s">
        <v>226</v>
      </c>
      <c r="AU256" s="216" t="s">
        <v>85</v>
      </c>
      <c r="AV256" s="14" t="s">
        <v>85</v>
      </c>
      <c r="AW256" s="14" t="s">
        <v>36</v>
      </c>
      <c r="AX256" s="14" t="s">
        <v>83</v>
      </c>
      <c r="AY256" s="216" t="s">
        <v>215</v>
      </c>
    </row>
    <row r="257" spans="1:65" s="2" customFormat="1" ht="33" customHeight="1">
      <c r="A257" s="36"/>
      <c r="B257" s="37"/>
      <c r="C257" s="177" t="s">
        <v>433</v>
      </c>
      <c r="D257" s="177" t="s">
        <v>218</v>
      </c>
      <c r="E257" s="178" t="s">
        <v>434</v>
      </c>
      <c r="F257" s="179" t="s">
        <v>435</v>
      </c>
      <c r="G257" s="180" t="s">
        <v>436</v>
      </c>
      <c r="H257" s="181">
        <v>60</v>
      </c>
      <c r="I257" s="182"/>
      <c r="J257" s="183">
        <f>ROUND(I257*H257,2)</f>
        <v>0</v>
      </c>
      <c r="K257" s="179" t="s">
        <v>221</v>
      </c>
      <c r="L257" s="41"/>
      <c r="M257" s="184" t="s">
        <v>19</v>
      </c>
      <c r="N257" s="185" t="s">
        <v>46</v>
      </c>
      <c r="O257" s="66"/>
      <c r="P257" s="186">
        <f>O257*H257</f>
        <v>0</v>
      </c>
      <c r="Q257" s="186">
        <v>0</v>
      </c>
      <c r="R257" s="186">
        <f>Q257*H257</f>
        <v>0</v>
      </c>
      <c r="S257" s="186">
        <v>0</v>
      </c>
      <c r="T257" s="187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88" t="s">
        <v>222</v>
      </c>
      <c r="AT257" s="188" t="s">
        <v>218</v>
      </c>
      <c r="AU257" s="188" t="s">
        <v>85</v>
      </c>
      <c r="AY257" s="19" t="s">
        <v>215</v>
      </c>
      <c r="BE257" s="189">
        <f>IF(N257="základní",J257,0)</f>
        <v>0</v>
      </c>
      <c r="BF257" s="189">
        <f>IF(N257="snížená",J257,0)</f>
        <v>0</v>
      </c>
      <c r="BG257" s="189">
        <f>IF(N257="zákl. přenesená",J257,0)</f>
        <v>0</v>
      </c>
      <c r="BH257" s="189">
        <f>IF(N257="sníž. přenesená",J257,0)</f>
        <v>0</v>
      </c>
      <c r="BI257" s="189">
        <f>IF(N257="nulová",J257,0)</f>
        <v>0</v>
      </c>
      <c r="BJ257" s="19" t="s">
        <v>83</v>
      </c>
      <c r="BK257" s="189">
        <f>ROUND(I257*H257,2)</f>
        <v>0</v>
      </c>
      <c r="BL257" s="19" t="s">
        <v>222</v>
      </c>
      <c r="BM257" s="188" t="s">
        <v>437</v>
      </c>
    </row>
    <row r="258" spans="1:65" s="2" customFormat="1" ht="11.25">
      <c r="A258" s="36"/>
      <c r="B258" s="37"/>
      <c r="C258" s="38"/>
      <c r="D258" s="190" t="s">
        <v>224</v>
      </c>
      <c r="E258" s="38"/>
      <c r="F258" s="191" t="s">
        <v>438</v>
      </c>
      <c r="G258" s="38"/>
      <c r="H258" s="38"/>
      <c r="I258" s="192"/>
      <c r="J258" s="38"/>
      <c r="K258" s="38"/>
      <c r="L258" s="41"/>
      <c r="M258" s="193"/>
      <c r="N258" s="194"/>
      <c r="O258" s="66"/>
      <c r="P258" s="66"/>
      <c r="Q258" s="66"/>
      <c r="R258" s="66"/>
      <c r="S258" s="66"/>
      <c r="T258" s="67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9" t="s">
        <v>224</v>
      </c>
      <c r="AU258" s="19" t="s">
        <v>85</v>
      </c>
    </row>
    <row r="259" spans="1:65" s="13" customFormat="1" ht="11.25">
      <c r="B259" s="195"/>
      <c r="C259" s="196"/>
      <c r="D259" s="197" t="s">
        <v>226</v>
      </c>
      <c r="E259" s="198" t="s">
        <v>19</v>
      </c>
      <c r="F259" s="199" t="s">
        <v>439</v>
      </c>
      <c r="G259" s="196"/>
      <c r="H259" s="198" t="s">
        <v>19</v>
      </c>
      <c r="I259" s="200"/>
      <c r="J259" s="196"/>
      <c r="K259" s="196"/>
      <c r="L259" s="201"/>
      <c r="M259" s="202"/>
      <c r="N259" s="203"/>
      <c r="O259" s="203"/>
      <c r="P259" s="203"/>
      <c r="Q259" s="203"/>
      <c r="R259" s="203"/>
      <c r="S259" s="203"/>
      <c r="T259" s="204"/>
      <c r="AT259" s="205" t="s">
        <v>226</v>
      </c>
      <c r="AU259" s="205" t="s">
        <v>85</v>
      </c>
      <c r="AV259" s="13" t="s">
        <v>83</v>
      </c>
      <c r="AW259" s="13" t="s">
        <v>36</v>
      </c>
      <c r="AX259" s="13" t="s">
        <v>75</v>
      </c>
      <c r="AY259" s="205" t="s">
        <v>215</v>
      </c>
    </row>
    <row r="260" spans="1:65" s="14" customFormat="1" ht="11.25">
      <c r="B260" s="206"/>
      <c r="C260" s="207"/>
      <c r="D260" s="197" t="s">
        <v>226</v>
      </c>
      <c r="E260" s="208" t="s">
        <v>19</v>
      </c>
      <c r="F260" s="209" t="s">
        <v>440</v>
      </c>
      <c r="G260" s="207"/>
      <c r="H260" s="210">
        <v>60</v>
      </c>
      <c r="I260" s="211"/>
      <c r="J260" s="207"/>
      <c r="K260" s="207"/>
      <c r="L260" s="212"/>
      <c r="M260" s="213"/>
      <c r="N260" s="214"/>
      <c r="O260" s="214"/>
      <c r="P260" s="214"/>
      <c r="Q260" s="214"/>
      <c r="R260" s="214"/>
      <c r="S260" s="214"/>
      <c r="T260" s="215"/>
      <c r="AT260" s="216" t="s">
        <v>226</v>
      </c>
      <c r="AU260" s="216" t="s">
        <v>85</v>
      </c>
      <c r="AV260" s="14" t="s">
        <v>85</v>
      </c>
      <c r="AW260" s="14" t="s">
        <v>36</v>
      </c>
      <c r="AX260" s="14" t="s">
        <v>83</v>
      </c>
      <c r="AY260" s="216" t="s">
        <v>215</v>
      </c>
    </row>
    <row r="261" spans="1:65" s="2" customFormat="1" ht="44.25" customHeight="1">
      <c r="A261" s="36"/>
      <c r="B261" s="37"/>
      <c r="C261" s="177" t="s">
        <v>441</v>
      </c>
      <c r="D261" s="177" t="s">
        <v>218</v>
      </c>
      <c r="E261" s="178" t="s">
        <v>442</v>
      </c>
      <c r="F261" s="179" t="s">
        <v>443</v>
      </c>
      <c r="G261" s="180" t="s">
        <v>91</v>
      </c>
      <c r="H261" s="181">
        <v>1139.5</v>
      </c>
      <c r="I261" s="182"/>
      <c r="J261" s="183">
        <f>ROUND(I261*H261,2)</f>
        <v>0</v>
      </c>
      <c r="K261" s="179" t="s">
        <v>221</v>
      </c>
      <c r="L261" s="41"/>
      <c r="M261" s="184" t="s">
        <v>19</v>
      </c>
      <c r="N261" s="185" t="s">
        <v>46</v>
      </c>
      <c r="O261" s="66"/>
      <c r="P261" s="186">
        <f>O261*H261</f>
        <v>0</v>
      </c>
      <c r="Q261" s="186">
        <v>0</v>
      </c>
      <c r="R261" s="186">
        <f>Q261*H261</f>
        <v>0</v>
      </c>
      <c r="S261" s="186">
        <v>5.8999999999999997E-2</v>
      </c>
      <c r="T261" s="187">
        <f>S261*H261</f>
        <v>67.230499999999992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88" t="s">
        <v>222</v>
      </c>
      <c r="AT261" s="188" t="s">
        <v>218</v>
      </c>
      <c r="AU261" s="188" t="s">
        <v>85</v>
      </c>
      <c r="AY261" s="19" t="s">
        <v>215</v>
      </c>
      <c r="BE261" s="189">
        <f>IF(N261="základní",J261,0)</f>
        <v>0</v>
      </c>
      <c r="BF261" s="189">
        <f>IF(N261="snížená",J261,0)</f>
        <v>0</v>
      </c>
      <c r="BG261" s="189">
        <f>IF(N261="zákl. přenesená",J261,0)</f>
        <v>0</v>
      </c>
      <c r="BH261" s="189">
        <f>IF(N261="sníž. přenesená",J261,0)</f>
        <v>0</v>
      </c>
      <c r="BI261" s="189">
        <f>IF(N261="nulová",J261,0)</f>
        <v>0</v>
      </c>
      <c r="BJ261" s="19" t="s">
        <v>83</v>
      </c>
      <c r="BK261" s="189">
        <f>ROUND(I261*H261,2)</f>
        <v>0</v>
      </c>
      <c r="BL261" s="19" t="s">
        <v>222</v>
      </c>
      <c r="BM261" s="188" t="s">
        <v>444</v>
      </c>
    </row>
    <row r="262" spans="1:65" s="2" customFormat="1" ht="11.25">
      <c r="A262" s="36"/>
      <c r="B262" s="37"/>
      <c r="C262" s="38"/>
      <c r="D262" s="190" t="s">
        <v>224</v>
      </c>
      <c r="E262" s="38"/>
      <c r="F262" s="191" t="s">
        <v>445</v>
      </c>
      <c r="G262" s="38"/>
      <c r="H262" s="38"/>
      <c r="I262" s="192"/>
      <c r="J262" s="38"/>
      <c r="K262" s="38"/>
      <c r="L262" s="41"/>
      <c r="M262" s="193"/>
      <c r="N262" s="194"/>
      <c r="O262" s="66"/>
      <c r="P262" s="66"/>
      <c r="Q262" s="66"/>
      <c r="R262" s="66"/>
      <c r="S262" s="66"/>
      <c r="T262" s="67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9" t="s">
        <v>224</v>
      </c>
      <c r="AU262" s="19" t="s">
        <v>85</v>
      </c>
    </row>
    <row r="263" spans="1:65" s="13" customFormat="1" ht="11.25">
      <c r="B263" s="195"/>
      <c r="C263" s="196"/>
      <c r="D263" s="197" t="s">
        <v>226</v>
      </c>
      <c r="E263" s="198" t="s">
        <v>19</v>
      </c>
      <c r="F263" s="199" t="s">
        <v>446</v>
      </c>
      <c r="G263" s="196"/>
      <c r="H263" s="198" t="s">
        <v>19</v>
      </c>
      <c r="I263" s="200"/>
      <c r="J263" s="196"/>
      <c r="K263" s="196"/>
      <c r="L263" s="201"/>
      <c r="M263" s="202"/>
      <c r="N263" s="203"/>
      <c r="O263" s="203"/>
      <c r="P263" s="203"/>
      <c r="Q263" s="203"/>
      <c r="R263" s="203"/>
      <c r="S263" s="203"/>
      <c r="T263" s="204"/>
      <c r="AT263" s="205" t="s">
        <v>226</v>
      </c>
      <c r="AU263" s="205" t="s">
        <v>85</v>
      </c>
      <c r="AV263" s="13" t="s">
        <v>83</v>
      </c>
      <c r="AW263" s="13" t="s">
        <v>36</v>
      </c>
      <c r="AX263" s="13" t="s">
        <v>75</v>
      </c>
      <c r="AY263" s="205" t="s">
        <v>215</v>
      </c>
    </row>
    <row r="264" spans="1:65" s="14" customFormat="1" ht="11.25">
      <c r="B264" s="206"/>
      <c r="C264" s="207"/>
      <c r="D264" s="197" t="s">
        <v>226</v>
      </c>
      <c r="E264" s="208" t="s">
        <v>19</v>
      </c>
      <c r="F264" s="209" t="s">
        <v>102</v>
      </c>
      <c r="G264" s="207"/>
      <c r="H264" s="210">
        <v>1139.5</v>
      </c>
      <c r="I264" s="211"/>
      <c r="J264" s="207"/>
      <c r="K264" s="207"/>
      <c r="L264" s="212"/>
      <c r="M264" s="213"/>
      <c r="N264" s="214"/>
      <c r="O264" s="214"/>
      <c r="P264" s="214"/>
      <c r="Q264" s="214"/>
      <c r="R264" s="214"/>
      <c r="S264" s="214"/>
      <c r="T264" s="215"/>
      <c r="AT264" s="216" t="s">
        <v>226</v>
      </c>
      <c r="AU264" s="216" t="s">
        <v>85</v>
      </c>
      <c r="AV264" s="14" t="s">
        <v>85</v>
      </c>
      <c r="AW264" s="14" t="s">
        <v>36</v>
      </c>
      <c r="AX264" s="14" t="s">
        <v>83</v>
      </c>
      <c r="AY264" s="216" t="s">
        <v>215</v>
      </c>
    </row>
    <row r="265" spans="1:65" s="2" customFormat="1" ht="44.25" customHeight="1">
      <c r="A265" s="36"/>
      <c r="B265" s="37"/>
      <c r="C265" s="177" t="s">
        <v>101</v>
      </c>
      <c r="D265" s="177" t="s">
        <v>218</v>
      </c>
      <c r="E265" s="178" t="s">
        <v>447</v>
      </c>
      <c r="F265" s="179" t="s">
        <v>448</v>
      </c>
      <c r="G265" s="180" t="s">
        <v>91</v>
      </c>
      <c r="H265" s="181">
        <v>597.4</v>
      </c>
      <c r="I265" s="182"/>
      <c r="J265" s="183">
        <f>ROUND(I265*H265,2)</f>
        <v>0</v>
      </c>
      <c r="K265" s="179" t="s">
        <v>221</v>
      </c>
      <c r="L265" s="41"/>
      <c r="M265" s="184" t="s">
        <v>19</v>
      </c>
      <c r="N265" s="185" t="s">
        <v>46</v>
      </c>
      <c r="O265" s="66"/>
      <c r="P265" s="186">
        <f>O265*H265</f>
        <v>0</v>
      </c>
      <c r="Q265" s="186">
        <v>0</v>
      </c>
      <c r="R265" s="186">
        <f>Q265*H265</f>
        <v>0</v>
      </c>
      <c r="S265" s="186">
        <v>7.1999999999999995E-2</v>
      </c>
      <c r="T265" s="187">
        <f>S265*H265</f>
        <v>43.012799999999999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88" t="s">
        <v>222</v>
      </c>
      <c r="AT265" s="188" t="s">
        <v>218</v>
      </c>
      <c r="AU265" s="188" t="s">
        <v>85</v>
      </c>
      <c r="AY265" s="19" t="s">
        <v>215</v>
      </c>
      <c r="BE265" s="189">
        <f>IF(N265="základní",J265,0)</f>
        <v>0</v>
      </c>
      <c r="BF265" s="189">
        <f>IF(N265="snížená",J265,0)</f>
        <v>0</v>
      </c>
      <c r="BG265" s="189">
        <f>IF(N265="zákl. přenesená",J265,0)</f>
        <v>0</v>
      </c>
      <c r="BH265" s="189">
        <f>IF(N265="sníž. přenesená",J265,0)</f>
        <v>0</v>
      </c>
      <c r="BI265" s="189">
        <f>IF(N265="nulová",J265,0)</f>
        <v>0</v>
      </c>
      <c r="BJ265" s="19" t="s">
        <v>83</v>
      </c>
      <c r="BK265" s="189">
        <f>ROUND(I265*H265,2)</f>
        <v>0</v>
      </c>
      <c r="BL265" s="19" t="s">
        <v>222</v>
      </c>
      <c r="BM265" s="188" t="s">
        <v>449</v>
      </c>
    </row>
    <row r="266" spans="1:65" s="2" customFormat="1" ht="11.25">
      <c r="A266" s="36"/>
      <c r="B266" s="37"/>
      <c r="C266" s="38"/>
      <c r="D266" s="190" t="s">
        <v>224</v>
      </c>
      <c r="E266" s="38"/>
      <c r="F266" s="191" t="s">
        <v>450</v>
      </c>
      <c r="G266" s="38"/>
      <c r="H266" s="38"/>
      <c r="I266" s="192"/>
      <c r="J266" s="38"/>
      <c r="K266" s="38"/>
      <c r="L266" s="41"/>
      <c r="M266" s="193"/>
      <c r="N266" s="194"/>
      <c r="O266" s="66"/>
      <c r="P266" s="66"/>
      <c r="Q266" s="66"/>
      <c r="R266" s="66"/>
      <c r="S266" s="66"/>
      <c r="T266" s="67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9" t="s">
        <v>224</v>
      </c>
      <c r="AU266" s="19" t="s">
        <v>85</v>
      </c>
    </row>
    <row r="267" spans="1:65" s="13" customFormat="1" ht="11.25">
      <c r="B267" s="195"/>
      <c r="C267" s="196"/>
      <c r="D267" s="197" t="s">
        <v>226</v>
      </c>
      <c r="E267" s="198" t="s">
        <v>19</v>
      </c>
      <c r="F267" s="199" t="s">
        <v>451</v>
      </c>
      <c r="G267" s="196"/>
      <c r="H267" s="198" t="s">
        <v>19</v>
      </c>
      <c r="I267" s="200"/>
      <c r="J267" s="196"/>
      <c r="K267" s="196"/>
      <c r="L267" s="201"/>
      <c r="M267" s="202"/>
      <c r="N267" s="203"/>
      <c r="O267" s="203"/>
      <c r="P267" s="203"/>
      <c r="Q267" s="203"/>
      <c r="R267" s="203"/>
      <c r="S267" s="203"/>
      <c r="T267" s="204"/>
      <c r="AT267" s="205" t="s">
        <v>226</v>
      </c>
      <c r="AU267" s="205" t="s">
        <v>85</v>
      </c>
      <c r="AV267" s="13" t="s">
        <v>83</v>
      </c>
      <c r="AW267" s="13" t="s">
        <v>36</v>
      </c>
      <c r="AX267" s="13" t="s">
        <v>75</v>
      </c>
      <c r="AY267" s="205" t="s">
        <v>215</v>
      </c>
    </row>
    <row r="268" spans="1:65" s="14" customFormat="1" ht="11.25">
      <c r="B268" s="206"/>
      <c r="C268" s="207"/>
      <c r="D268" s="197" t="s">
        <v>226</v>
      </c>
      <c r="E268" s="208" t="s">
        <v>19</v>
      </c>
      <c r="F268" s="209" t="s">
        <v>105</v>
      </c>
      <c r="G268" s="207"/>
      <c r="H268" s="210">
        <v>597.4</v>
      </c>
      <c r="I268" s="211"/>
      <c r="J268" s="207"/>
      <c r="K268" s="207"/>
      <c r="L268" s="212"/>
      <c r="M268" s="213"/>
      <c r="N268" s="214"/>
      <c r="O268" s="214"/>
      <c r="P268" s="214"/>
      <c r="Q268" s="214"/>
      <c r="R268" s="214"/>
      <c r="S268" s="214"/>
      <c r="T268" s="215"/>
      <c r="AT268" s="216" t="s">
        <v>226</v>
      </c>
      <c r="AU268" s="216" t="s">
        <v>85</v>
      </c>
      <c r="AV268" s="14" t="s">
        <v>85</v>
      </c>
      <c r="AW268" s="14" t="s">
        <v>36</v>
      </c>
      <c r="AX268" s="14" t="s">
        <v>83</v>
      </c>
      <c r="AY268" s="216" t="s">
        <v>215</v>
      </c>
    </row>
    <row r="269" spans="1:65" s="2" customFormat="1" ht="33" customHeight="1">
      <c r="A269" s="36"/>
      <c r="B269" s="37"/>
      <c r="C269" s="177" t="s">
        <v>452</v>
      </c>
      <c r="D269" s="177" t="s">
        <v>218</v>
      </c>
      <c r="E269" s="178" t="s">
        <v>453</v>
      </c>
      <c r="F269" s="179" t="s">
        <v>454</v>
      </c>
      <c r="G269" s="180" t="s">
        <v>91</v>
      </c>
      <c r="H269" s="181">
        <v>5</v>
      </c>
      <c r="I269" s="182"/>
      <c r="J269" s="183">
        <f>ROUND(I269*H269,2)</f>
        <v>0</v>
      </c>
      <c r="K269" s="179" t="s">
        <v>221</v>
      </c>
      <c r="L269" s="41"/>
      <c r="M269" s="184" t="s">
        <v>19</v>
      </c>
      <c r="N269" s="185" t="s">
        <v>46</v>
      </c>
      <c r="O269" s="66"/>
      <c r="P269" s="186">
        <f>O269*H269</f>
        <v>0</v>
      </c>
      <c r="Q269" s="186">
        <v>0</v>
      </c>
      <c r="R269" s="186">
        <f>Q269*H269</f>
        <v>0</v>
      </c>
      <c r="S269" s="186">
        <v>4.7800000000000004E-3</v>
      </c>
      <c r="T269" s="187">
        <f>S269*H269</f>
        <v>2.3900000000000001E-2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88" t="s">
        <v>222</v>
      </c>
      <c r="AT269" s="188" t="s">
        <v>218</v>
      </c>
      <c r="AU269" s="188" t="s">
        <v>85</v>
      </c>
      <c r="AY269" s="19" t="s">
        <v>215</v>
      </c>
      <c r="BE269" s="189">
        <f>IF(N269="základní",J269,0)</f>
        <v>0</v>
      </c>
      <c r="BF269" s="189">
        <f>IF(N269="snížená",J269,0)</f>
        <v>0</v>
      </c>
      <c r="BG269" s="189">
        <f>IF(N269="zákl. přenesená",J269,0)</f>
        <v>0</v>
      </c>
      <c r="BH269" s="189">
        <f>IF(N269="sníž. přenesená",J269,0)</f>
        <v>0</v>
      </c>
      <c r="BI269" s="189">
        <f>IF(N269="nulová",J269,0)</f>
        <v>0</v>
      </c>
      <c r="BJ269" s="19" t="s">
        <v>83</v>
      </c>
      <c r="BK269" s="189">
        <f>ROUND(I269*H269,2)</f>
        <v>0</v>
      </c>
      <c r="BL269" s="19" t="s">
        <v>222</v>
      </c>
      <c r="BM269" s="188" t="s">
        <v>455</v>
      </c>
    </row>
    <row r="270" spans="1:65" s="2" customFormat="1" ht="11.25">
      <c r="A270" s="36"/>
      <c r="B270" s="37"/>
      <c r="C270" s="38"/>
      <c r="D270" s="190" t="s">
        <v>224</v>
      </c>
      <c r="E270" s="38"/>
      <c r="F270" s="191" t="s">
        <v>456</v>
      </c>
      <c r="G270" s="38"/>
      <c r="H270" s="38"/>
      <c r="I270" s="192"/>
      <c r="J270" s="38"/>
      <c r="K270" s="38"/>
      <c r="L270" s="41"/>
      <c r="M270" s="193"/>
      <c r="N270" s="194"/>
      <c r="O270" s="66"/>
      <c r="P270" s="66"/>
      <c r="Q270" s="66"/>
      <c r="R270" s="66"/>
      <c r="S270" s="66"/>
      <c r="T270" s="67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9" t="s">
        <v>224</v>
      </c>
      <c r="AU270" s="19" t="s">
        <v>85</v>
      </c>
    </row>
    <row r="271" spans="1:65" s="13" customFormat="1" ht="11.25">
      <c r="B271" s="195"/>
      <c r="C271" s="196"/>
      <c r="D271" s="197" t="s">
        <v>226</v>
      </c>
      <c r="E271" s="198" t="s">
        <v>19</v>
      </c>
      <c r="F271" s="199" t="s">
        <v>457</v>
      </c>
      <c r="G271" s="196"/>
      <c r="H271" s="198" t="s">
        <v>19</v>
      </c>
      <c r="I271" s="200"/>
      <c r="J271" s="196"/>
      <c r="K271" s="196"/>
      <c r="L271" s="201"/>
      <c r="M271" s="202"/>
      <c r="N271" s="203"/>
      <c r="O271" s="203"/>
      <c r="P271" s="203"/>
      <c r="Q271" s="203"/>
      <c r="R271" s="203"/>
      <c r="S271" s="203"/>
      <c r="T271" s="204"/>
      <c r="AT271" s="205" t="s">
        <v>226</v>
      </c>
      <c r="AU271" s="205" t="s">
        <v>85</v>
      </c>
      <c r="AV271" s="13" t="s">
        <v>83</v>
      </c>
      <c r="AW271" s="13" t="s">
        <v>36</v>
      </c>
      <c r="AX271" s="13" t="s">
        <v>75</v>
      </c>
      <c r="AY271" s="205" t="s">
        <v>215</v>
      </c>
    </row>
    <row r="272" spans="1:65" s="14" customFormat="1" ht="11.25">
      <c r="B272" s="206"/>
      <c r="C272" s="207"/>
      <c r="D272" s="197" t="s">
        <v>226</v>
      </c>
      <c r="E272" s="208" t="s">
        <v>19</v>
      </c>
      <c r="F272" s="209" t="s">
        <v>108</v>
      </c>
      <c r="G272" s="207"/>
      <c r="H272" s="210">
        <v>5</v>
      </c>
      <c r="I272" s="211"/>
      <c r="J272" s="207"/>
      <c r="K272" s="207"/>
      <c r="L272" s="212"/>
      <c r="M272" s="213"/>
      <c r="N272" s="214"/>
      <c r="O272" s="214"/>
      <c r="P272" s="214"/>
      <c r="Q272" s="214"/>
      <c r="R272" s="214"/>
      <c r="S272" s="214"/>
      <c r="T272" s="215"/>
      <c r="AT272" s="216" t="s">
        <v>226</v>
      </c>
      <c r="AU272" s="216" t="s">
        <v>85</v>
      </c>
      <c r="AV272" s="14" t="s">
        <v>85</v>
      </c>
      <c r="AW272" s="14" t="s">
        <v>36</v>
      </c>
      <c r="AX272" s="14" t="s">
        <v>83</v>
      </c>
      <c r="AY272" s="216" t="s">
        <v>215</v>
      </c>
    </row>
    <row r="273" spans="1:65" s="2" customFormat="1" ht="24.2" customHeight="1">
      <c r="A273" s="36"/>
      <c r="B273" s="37"/>
      <c r="C273" s="177" t="s">
        <v>458</v>
      </c>
      <c r="D273" s="177" t="s">
        <v>218</v>
      </c>
      <c r="E273" s="178" t="s">
        <v>459</v>
      </c>
      <c r="F273" s="179" t="s">
        <v>460</v>
      </c>
      <c r="G273" s="180" t="s">
        <v>91</v>
      </c>
      <c r="H273" s="181">
        <v>1741.9</v>
      </c>
      <c r="I273" s="182"/>
      <c r="J273" s="183">
        <f>ROUND(I273*H273,2)</f>
        <v>0</v>
      </c>
      <c r="K273" s="179" t="s">
        <v>221</v>
      </c>
      <c r="L273" s="41"/>
      <c r="M273" s="184" t="s">
        <v>19</v>
      </c>
      <c r="N273" s="185" t="s">
        <v>46</v>
      </c>
      <c r="O273" s="66"/>
      <c r="P273" s="186">
        <f>O273*H273</f>
        <v>0</v>
      </c>
      <c r="Q273" s="186">
        <v>0</v>
      </c>
      <c r="R273" s="186">
        <f>Q273*H273</f>
        <v>0</v>
      </c>
      <c r="S273" s="186">
        <v>0</v>
      </c>
      <c r="T273" s="187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88" t="s">
        <v>222</v>
      </c>
      <c r="AT273" s="188" t="s">
        <v>218</v>
      </c>
      <c r="AU273" s="188" t="s">
        <v>85</v>
      </c>
      <c r="AY273" s="19" t="s">
        <v>215</v>
      </c>
      <c r="BE273" s="189">
        <f>IF(N273="základní",J273,0)</f>
        <v>0</v>
      </c>
      <c r="BF273" s="189">
        <f>IF(N273="snížená",J273,0)</f>
        <v>0</v>
      </c>
      <c r="BG273" s="189">
        <f>IF(N273="zákl. přenesená",J273,0)</f>
        <v>0</v>
      </c>
      <c r="BH273" s="189">
        <f>IF(N273="sníž. přenesená",J273,0)</f>
        <v>0</v>
      </c>
      <c r="BI273" s="189">
        <f>IF(N273="nulová",J273,0)</f>
        <v>0</v>
      </c>
      <c r="BJ273" s="19" t="s">
        <v>83</v>
      </c>
      <c r="BK273" s="189">
        <f>ROUND(I273*H273,2)</f>
        <v>0</v>
      </c>
      <c r="BL273" s="19" t="s">
        <v>222</v>
      </c>
      <c r="BM273" s="188" t="s">
        <v>461</v>
      </c>
    </row>
    <row r="274" spans="1:65" s="2" customFormat="1" ht="11.25">
      <c r="A274" s="36"/>
      <c r="B274" s="37"/>
      <c r="C274" s="38"/>
      <c r="D274" s="190" t="s">
        <v>224</v>
      </c>
      <c r="E274" s="38"/>
      <c r="F274" s="191" t="s">
        <v>462</v>
      </c>
      <c r="G274" s="38"/>
      <c r="H274" s="38"/>
      <c r="I274" s="192"/>
      <c r="J274" s="38"/>
      <c r="K274" s="38"/>
      <c r="L274" s="41"/>
      <c r="M274" s="193"/>
      <c r="N274" s="194"/>
      <c r="O274" s="66"/>
      <c r="P274" s="66"/>
      <c r="Q274" s="66"/>
      <c r="R274" s="66"/>
      <c r="S274" s="66"/>
      <c r="T274" s="67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9" t="s">
        <v>224</v>
      </c>
      <c r="AU274" s="19" t="s">
        <v>85</v>
      </c>
    </row>
    <row r="275" spans="1:65" s="13" customFormat="1" ht="11.25">
      <c r="B275" s="195"/>
      <c r="C275" s="196"/>
      <c r="D275" s="197" t="s">
        <v>226</v>
      </c>
      <c r="E275" s="198" t="s">
        <v>19</v>
      </c>
      <c r="F275" s="199" t="s">
        <v>393</v>
      </c>
      <c r="G275" s="196"/>
      <c r="H275" s="198" t="s">
        <v>19</v>
      </c>
      <c r="I275" s="200"/>
      <c r="J275" s="196"/>
      <c r="K275" s="196"/>
      <c r="L275" s="201"/>
      <c r="M275" s="202"/>
      <c r="N275" s="203"/>
      <c r="O275" s="203"/>
      <c r="P275" s="203"/>
      <c r="Q275" s="203"/>
      <c r="R275" s="203"/>
      <c r="S275" s="203"/>
      <c r="T275" s="204"/>
      <c r="AT275" s="205" t="s">
        <v>226</v>
      </c>
      <c r="AU275" s="205" t="s">
        <v>85</v>
      </c>
      <c r="AV275" s="13" t="s">
        <v>83</v>
      </c>
      <c r="AW275" s="13" t="s">
        <v>36</v>
      </c>
      <c r="AX275" s="13" t="s">
        <v>75</v>
      </c>
      <c r="AY275" s="205" t="s">
        <v>215</v>
      </c>
    </row>
    <row r="276" spans="1:65" s="14" customFormat="1" ht="11.25">
      <c r="B276" s="206"/>
      <c r="C276" s="207"/>
      <c r="D276" s="197" t="s">
        <v>226</v>
      </c>
      <c r="E276" s="208" t="s">
        <v>19</v>
      </c>
      <c r="F276" s="209" t="s">
        <v>102</v>
      </c>
      <c r="G276" s="207"/>
      <c r="H276" s="210">
        <v>1139.5</v>
      </c>
      <c r="I276" s="211"/>
      <c r="J276" s="207"/>
      <c r="K276" s="207"/>
      <c r="L276" s="212"/>
      <c r="M276" s="213"/>
      <c r="N276" s="214"/>
      <c r="O276" s="214"/>
      <c r="P276" s="214"/>
      <c r="Q276" s="214"/>
      <c r="R276" s="214"/>
      <c r="S276" s="214"/>
      <c r="T276" s="215"/>
      <c r="AT276" s="216" t="s">
        <v>226</v>
      </c>
      <c r="AU276" s="216" t="s">
        <v>85</v>
      </c>
      <c r="AV276" s="14" t="s">
        <v>85</v>
      </c>
      <c r="AW276" s="14" t="s">
        <v>36</v>
      </c>
      <c r="AX276" s="14" t="s">
        <v>75</v>
      </c>
      <c r="AY276" s="216" t="s">
        <v>215</v>
      </c>
    </row>
    <row r="277" spans="1:65" s="14" customFormat="1" ht="11.25">
      <c r="B277" s="206"/>
      <c r="C277" s="207"/>
      <c r="D277" s="197" t="s">
        <v>226</v>
      </c>
      <c r="E277" s="208" t="s">
        <v>19</v>
      </c>
      <c r="F277" s="209" t="s">
        <v>105</v>
      </c>
      <c r="G277" s="207"/>
      <c r="H277" s="210">
        <v>597.4</v>
      </c>
      <c r="I277" s="211"/>
      <c r="J277" s="207"/>
      <c r="K277" s="207"/>
      <c r="L277" s="212"/>
      <c r="M277" s="213"/>
      <c r="N277" s="214"/>
      <c r="O277" s="214"/>
      <c r="P277" s="214"/>
      <c r="Q277" s="214"/>
      <c r="R277" s="214"/>
      <c r="S277" s="214"/>
      <c r="T277" s="215"/>
      <c r="AT277" s="216" t="s">
        <v>226</v>
      </c>
      <c r="AU277" s="216" t="s">
        <v>85</v>
      </c>
      <c r="AV277" s="14" t="s">
        <v>85</v>
      </c>
      <c r="AW277" s="14" t="s">
        <v>36</v>
      </c>
      <c r="AX277" s="14" t="s">
        <v>75</v>
      </c>
      <c r="AY277" s="216" t="s">
        <v>215</v>
      </c>
    </row>
    <row r="278" spans="1:65" s="14" customFormat="1" ht="11.25">
      <c r="B278" s="206"/>
      <c r="C278" s="207"/>
      <c r="D278" s="197" t="s">
        <v>226</v>
      </c>
      <c r="E278" s="208" t="s">
        <v>19</v>
      </c>
      <c r="F278" s="209" t="s">
        <v>108</v>
      </c>
      <c r="G278" s="207"/>
      <c r="H278" s="210">
        <v>5</v>
      </c>
      <c r="I278" s="211"/>
      <c r="J278" s="207"/>
      <c r="K278" s="207"/>
      <c r="L278" s="212"/>
      <c r="M278" s="213"/>
      <c r="N278" s="214"/>
      <c r="O278" s="214"/>
      <c r="P278" s="214"/>
      <c r="Q278" s="214"/>
      <c r="R278" s="214"/>
      <c r="S278" s="214"/>
      <c r="T278" s="215"/>
      <c r="AT278" s="216" t="s">
        <v>226</v>
      </c>
      <c r="AU278" s="216" t="s">
        <v>85</v>
      </c>
      <c r="AV278" s="14" t="s">
        <v>85</v>
      </c>
      <c r="AW278" s="14" t="s">
        <v>36</v>
      </c>
      <c r="AX278" s="14" t="s">
        <v>75</v>
      </c>
      <c r="AY278" s="216" t="s">
        <v>215</v>
      </c>
    </row>
    <row r="279" spans="1:65" s="15" customFormat="1" ht="11.25">
      <c r="B279" s="227"/>
      <c r="C279" s="228"/>
      <c r="D279" s="197" t="s">
        <v>226</v>
      </c>
      <c r="E279" s="229" t="s">
        <v>19</v>
      </c>
      <c r="F279" s="230" t="s">
        <v>323</v>
      </c>
      <c r="G279" s="228"/>
      <c r="H279" s="231">
        <v>1741.9</v>
      </c>
      <c r="I279" s="232"/>
      <c r="J279" s="228"/>
      <c r="K279" s="228"/>
      <c r="L279" s="233"/>
      <c r="M279" s="234"/>
      <c r="N279" s="235"/>
      <c r="O279" s="235"/>
      <c r="P279" s="235"/>
      <c r="Q279" s="235"/>
      <c r="R279" s="235"/>
      <c r="S279" s="235"/>
      <c r="T279" s="236"/>
      <c r="AT279" s="237" t="s">
        <v>226</v>
      </c>
      <c r="AU279" s="237" t="s">
        <v>85</v>
      </c>
      <c r="AV279" s="15" t="s">
        <v>222</v>
      </c>
      <c r="AW279" s="15" t="s">
        <v>36</v>
      </c>
      <c r="AX279" s="15" t="s">
        <v>83</v>
      </c>
      <c r="AY279" s="237" t="s">
        <v>215</v>
      </c>
    </row>
    <row r="280" spans="1:65" s="2" customFormat="1" ht="24.2" customHeight="1">
      <c r="A280" s="36"/>
      <c r="B280" s="37"/>
      <c r="C280" s="177" t="s">
        <v>292</v>
      </c>
      <c r="D280" s="177" t="s">
        <v>218</v>
      </c>
      <c r="E280" s="178" t="s">
        <v>463</v>
      </c>
      <c r="F280" s="179" t="s">
        <v>464</v>
      </c>
      <c r="G280" s="180" t="s">
        <v>91</v>
      </c>
      <c r="H280" s="181">
        <v>1963</v>
      </c>
      <c r="I280" s="182"/>
      <c r="J280" s="183">
        <f>ROUND(I280*H280,2)</f>
        <v>0</v>
      </c>
      <c r="K280" s="179" t="s">
        <v>221</v>
      </c>
      <c r="L280" s="41"/>
      <c r="M280" s="184" t="s">
        <v>19</v>
      </c>
      <c r="N280" s="185" t="s">
        <v>46</v>
      </c>
      <c r="O280" s="66"/>
      <c r="P280" s="186">
        <f>O280*H280</f>
        <v>0</v>
      </c>
      <c r="Q280" s="186">
        <v>0</v>
      </c>
      <c r="R280" s="186">
        <f>Q280*H280</f>
        <v>0</v>
      </c>
      <c r="S280" s="186">
        <v>0</v>
      </c>
      <c r="T280" s="187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88" t="s">
        <v>222</v>
      </c>
      <c r="AT280" s="188" t="s">
        <v>218</v>
      </c>
      <c r="AU280" s="188" t="s">
        <v>85</v>
      </c>
      <c r="AY280" s="19" t="s">
        <v>215</v>
      </c>
      <c r="BE280" s="189">
        <f>IF(N280="základní",J280,0)</f>
        <v>0</v>
      </c>
      <c r="BF280" s="189">
        <f>IF(N280="snížená",J280,0)</f>
        <v>0</v>
      </c>
      <c r="BG280" s="189">
        <f>IF(N280="zákl. přenesená",J280,0)</f>
        <v>0</v>
      </c>
      <c r="BH280" s="189">
        <f>IF(N280="sníž. přenesená",J280,0)</f>
        <v>0</v>
      </c>
      <c r="BI280" s="189">
        <f>IF(N280="nulová",J280,0)</f>
        <v>0</v>
      </c>
      <c r="BJ280" s="19" t="s">
        <v>83</v>
      </c>
      <c r="BK280" s="189">
        <f>ROUND(I280*H280,2)</f>
        <v>0</v>
      </c>
      <c r="BL280" s="19" t="s">
        <v>222</v>
      </c>
      <c r="BM280" s="188" t="s">
        <v>465</v>
      </c>
    </row>
    <row r="281" spans="1:65" s="2" customFormat="1" ht="11.25">
      <c r="A281" s="36"/>
      <c r="B281" s="37"/>
      <c r="C281" s="38"/>
      <c r="D281" s="190" t="s">
        <v>224</v>
      </c>
      <c r="E281" s="38"/>
      <c r="F281" s="191" t="s">
        <v>466</v>
      </c>
      <c r="G281" s="38"/>
      <c r="H281" s="38"/>
      <c r="I281" s="192"/>
      <c r="J281" s="38"/>
      <c r="K281" s="38"/>
      <c r="L281" s="41"/>
      <c r="M281" s="193"/>
      <c r="N281" s="194"/>
      <c r="O281" s="66"/>
      <c r="P281" s="66"/>
      <c r="Q281" s="66"/>
      <c r="R281" s="66"/>
      <c r="S281" s="66"/>
      <c r="T281" s="67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9" t="s">
        <v>224</v>
      </c>
      <c r="AU281" s="19" t="s">
        <v>85</v>
      </c>
    </row>
    <row r="282" spans="1:65" s="13" customFormat="1" ht="11.25">
      <c r="B282" s="195"/>
      <c r="C282" s="196"/>
      <c r="D282" s="197" t="s">
        <v>226</v>
      </c>
      <c r="E282" s="198" t="s">
        <v>19</v>
      </c>
      <c r="F282" s="199" t="s">
        <v>393</v>
      </c>
      <c r="G282" s="196"/>
      <c r="H282" s="198" t="s">
        <v>19</v>
      </c>
      <c r="I282" s="200"/>
      <c r="J282" s="196"/>
      <c r="K282" s="196"/>
      <c r="L282" s="201"/>
      <c r="M282" s="202"/>
      <c r="N282" s="203"/>
      <c r="O282" s="203"/>
      <c r="P282" s="203"/>
      <c r="Q282" s="203"/>
      <c r="R282" s="203"/>
      <c r="S282" s="203"/>
      <c r="T282" s="204"/>
      <c r="AT282" s="205" t="s">
        <v>226</v>
      </c>
      <c r="AU282" s="205" t="s">
        <v>85</v>
      </c>
      <c r="AV282" s="13" t="s">
        <v>83</v>
      </c>
      <c r="AW282" s="13" t="s">
        <v>36</v>
      </c>
      <c r="AX282" s="13" t="s">
        <v>75</v>
      </c>
      <c r="AY282" s="205" t="s">
        <v>215</v>
      </c>
    </row>
    <row r="283" spans="1:65" s="14" customFormat="1" ht="11.25">
      <c r="B283" s="206"/>
      <c r="C283" s="207"/>
      <c r="D283" s="197" t="s">
        <v>226</v>
      </c>
      <c r="E283" s="208" t="s">
        <v>19</v>
      </c>
      <c r="F283" s="209" t="s">
        <v>89</v>
      </c>
      <c r="G283" s="207"/>
      <c r="H283" s="210">
        <v>1963</v>
      </c>
      <c r="I283" s="211"/>
      <c r="J283" s="207"/>
      <c r="K283" s="207"/>
      <c r="L283" s="212"/>
      <c r="M283" s="213"/>
      <c r="N283" s="214"/>
      <c r="O283" s="214"/>
      <c r="P283" s="214"/>
      <c r="Q283" s="214"/>
      <c r="R283" s="214"/>
      <c r="S283" s="214"/>
      <c r="T283" s="215"/>
      <c r="AT283" s="216" t="s">
        <v>226</v>
      </c>
      <c r="AU283" s="216" t="s">
        <v>85</v>
      </c>
      <c r="AV283" s="14" t="s">
        <v>85</v>
      </c>
      <c r="AW283" s="14" t="s">
        <v>36</v>
      </c>
      <c r="AX283" s="14" t="s">
        <v>83</v>
      </c>
      <c r="AY283" s="216" t="s">
        <v>215</v>
      </c>
    </row>
    <row r="284" spans="1:65" s="2" customFormat="1" ht="44.25" customHeight="1">
      <c r="A284" s="36"/>
      <c r="B284" s="37"/>
      <c r="C284" s="177" t="s">
        <v>97</v>
      </c>
      <c r="D284" s="177" t="s">
        <v>218</v>
      </c>
      <c r="E284" s="178" t="s">
        <v>467</v>
      </c>
      <c r="F284" s="179" t="s">
        <v>468</v>
      </c>
      <c r="G284" s="180" t="s">
        <v>91</v>
      </c>
      <c r="H284" s="181">
        <v>1963</v>
      </c>
      <c r="I284" s="182"/>
      <c r="J284" s="183">
        <f>ROUND(I284*H284,2)</f>
        <v>0</v>
      </c>
      <c r="K284" s="179" t="s">
        <v>221</v>
      </c>
      <c r="L284" s="41"/>
      <c r="M284" s="184" t="s">
        <v>19</v>
      </c>
      <c r="N284" s="185" t="s">
        <v>46</v>
      </c>
      <c r="O284" s="66"/>
      <c r="P284" s="186">
        <f>O284*H284</f>
        <v>0</v>
      </c>
      <c r="Q284" s="186">
        <v>0</v>
      </c>
      <c r="R284" s="186">
        <f>Q284*H284</f>
        <v>0</v>
      </c>
      <c r="S284" s="186">
        <v>0</v>
      </c>
      <c r="T284" s="187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88" t="s">
        <v>222</v>
      </c>
      <c r="AT284" s="188" t="s">
        <v>218</v>
      </c>
      <c r="AU284" s="188" t="s">
        <v>85</v>
      </c>
      <c r="AY284" s="19" t="s">
        <v>215</v>
      </c>
      <c r="BE284" s="189">
        <f>IF(N284="základní",J284,0)</f>
        <v>0</v>
      </c>
      <c r="BF284" s="189">
        <f>IF(N284="snížená",J284,0)</f>
        <v>0</v>
      </c>
      <c r="BG284" s="189">
        <f>IF(N284="zákl. přenesená",J284,0)</f>
        <v>0</v>
      </c>
      <c r="BH284" s="189">
        <f>IF(N284="sníž. přenesená",J284,0)</f>
        <v>0</v>
      </c>
      <c r="BI284" s="189">
        <f>IF(N284="nulová",J284,0)</f>
        <v>0</v>
      </c>
      <c r="BJ284" s="19" t="s">
        <v>83</v>
      </c>
      <c r="BK284" s="189">
        <f>ROUND(I284*H284,2)</f>
        <v>0</v>
      </c>
      <c r="BL284" s="19" t="s">
        <v>222</v>
      </c>
      <c r="BM284" s="188" t="s">
        <v>469</v>
      </c>
    </row>
    <row r="285" spans="1:65" s="2" customFormat="1" ht="11.25">
      <c r="A285" s="36"/>
      <c r="B285" s="37"/>
      <c r="C285" s="38"/>
      <c r="D285" s="190" t="s">
        <v>224</v>
      </c>
      <c r="E285" s="38"/>
      <c r="F285" s="191" t="s">
        <v>470</v>
      </c>
      <c r="G285" s="38"/>
      <c r="H285" s="38"/>
      <c r="I285" s="192"/>
      <c r="J285" s="38"/>
      <c r="K285" s="38"/>
      <c r="L285" s="41"/>
      <c r="M285" s="193"/>
      <c r="N285" s="194"/>
      <c r="O285" s="66"/>
      <c r="P285" s="66"/>
      <c r="Q285" s="66"/>
      <c r="R285" s="66"/>
      <c r="S285" s="66"/>
      <c r="T285" s="67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9" t="s">
        <v>224</v>
      </c>
      <c r="AU285" s="19" t="s">
        <v>85</v>
      </c>
    </row>
    <row r="286" spans="1:65" s="13" customFormat="1" ht="11.25">
      <c r="B286" s="195"/>
      <c r="C286" s="196"/>
      <c r="D286" s="197" t="s">
        <v>226</v>
      </c>
      <c r="E286" s="198" t="s">
        <v>19</v>
      </c>
      <c r="F286" s="199" t="s">
        <v>471</v>
      </c>
      <c r="G286" s="196"/>
      <c r="H286" s="198" t="s">
        <v>19</v>
      </c>
      <c r="I286" s="200"/>
      <c r="J286" s="196"/>
      <c r="K286" s="196"/>
      <c r="L286" s="201"/>
      <c r="M286" s="202"/>
      <c r="N286" s="203"/>
      <c r="O286" s="203"/>
      <c r="P286" s="203"/>
      <c r="Q286" s="203"/>
      <c r="R286" s="203"/>
      <c r="S286" s="203"/>
      <c r="T286" s="204"/>
      <c r="AT286" s="205" t="s">
        <v>226</v>
      </c>
      <c r="AU286" s="205" t="s">
        <v>85</v>
      </c>
      <c r="AV286" s="13" t="s">
        <v>83</v>
      </c>
      <c r="AW286" s="13" t="s">
        <v>36</v>
      </c>
      <c r="AX286" s="13" t="s">
        <v>75</v>
      </c>
      <c r="AY286" s="205" t="s">
        <v>215</v>
      </c>
    </row>
    <row r="287" spans="1:65" s="14" customFormat="1" ht="11.25">
      <c r="B287" s="206"/>
      <c r="C287" s="207"/>
      <c r="D287" s="197" t="s">
        <v>226</v>
      </c>
      <c r="E287" s="208" t="s">
        <v>19</v>
      </c>
      <c r="F287" s="209" t="s">
        <v>89</v>
      </c>
      <c r="G287" s="207"/>
      <c r="H287" s="210">
        <v>1963</v>
      </c>
      <c r="I287" s="211"/>
      <c r="J287" s="207"/>
      <c r="K287" s="207"/>
      <c r="L287" s="212"/>
      <c r="M287" s="213"/>
      <c r="N287" s="214"/>
      <c r="O287" s="214"/>
      <c r="P287" s="214"/>
      <c r="Q287" s="214"/>
      <c r="R287" s="214"/>
      <c r="S287" s="214"/>
      <c r="T287" s="215"/>
      <c r="AT287" s="216" t="s">
        <v>226</v>
      </c>
      <c r="AU287" s="216" t="s">
        <v>85</v>
      </c>
      <c r="AV287" s="14" t="s">
        <v>85</v>
      </c>
      <c r="AW287" s="14" t="s">
        <v>36</v>
      </c>
      <c r="AX287" s="14" t="s">
        <v>83</v>
      </c>
      <c r="AY287" s="216" t="s">
        <v>215</v>
      </c>
    </row>
    <row r="288" spans="1:65" s="12" customFormat="1" ht="22.9" customHeight="1">
      <c r="B288" s="161"/>
      <c r="C288" s="162"/>
      <c r="D288" s="163" t="s">
        <v>74</v>
      </c>
      <c r="E288" s="175" t="s">
        <v>472</v>
      </c>
      <c r="F288" s="175" t="s">
        <v>473</v>
      </c>
      <c r="G288" s="162"/>
      <c r="H288" s="162"/>
      <c r="I288" s="165"/>
      <c r="J288" s="176">
        <f>BK288</f>
        <v>0</v>
      </c>
      <c r="K288" s="162"/>
      <c r="L288" s="167"/>
      <c r="M288" s="168"/>
      <c r="N288" s="169"/>
      <c r="O288" s="169"/>
      <c r="P288" s="170">
        <f>SUM(P289:P310)</f>
        <v>0</v>
      </c>
      <c r="Q288" s="169"/>
      <c r="R288" s="170">
        <f>SUM(R289:R310)</f>
        <v>0</v>
      </c>
      <c r="S288" s="169"/>
      <c r="T288" s="171">
        <f>SUM(T289:T310)</f>
        <v>0</v>
      </c>
      <c r="AR288" s="172" t="s">
        <v>83</v>
      </c>
      <c r="AT288" s="173" t="s">
        <v>74</v>
      </c>
      <c r="AU288" s="173" t="s">
        <v>83</v>
      </c>
      <c r="AY288" s="172" t="s">
        <v>215</v>
      </c>
      <c r="BK288" s="174">
        <f>SUM(BK289:BK310)</f>
        <v>0</v>
      </c>
    </row>
    <row r="289" spans="1:65" s="2" customFormat="1" ht="24.2" customHeight="1">
      <c r="A289" s="36"/>
      <c r="B289" s="37"/>
      <c r="C289" s="177" t="s">
        <v>119</v>
      </c>
      <c r="D289" s="177" t="s">
        <v>218</v>
      </c>
      <c r="E289" s="178" t="s">
        <v>474</v>
      </c>
      <c r="F289" s="179" t="s">
        <v>475</v>
      </c>
      <c r="G289" s="180" t="s">
        <v>96</v>
      </c>
      <c r="H289" s="181">
        <v>9</v>
      </c>
      <c r="I289" s="182"/>
      <c r="J289" s="183">
        <f>ROUND(I289*H289,2)</f>
        <v>0</v>
      </c>
      <c r="K289" s="179" t="s">
        <v>221</v>
      </c>
      <c r="L289" s="41"/>
      <c r="M289" s="184" t="s">
        <v>19</v>
      </c>
      <c r="N289" s="185" t="s">
        <v>46</v>
      </c>
      <c r="O289" s="66"/>
      <c r="P289" s="186">
        <f>O289*H289</f>
        <v>0</v>
      </c>
      <c r="Q289" s="186">
        <v>0</v>
      </c>
      <c r="R289" s="186">
        <f>Q289*H289</f>
        <v>0</v>
      </c>
      <c r="S289" s="186">
        <v>0</v>
      </c>
      <c r="T289" s="187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88" t="s">
        <v>222</v>
      </c>
      <c r="AT289" s="188" t="s">
        <v>218</v>
      </c>
      <c r="AU289" s="188" t="s">
        <v>85</v>
      </c>
      <c r="AY289" s="19" t="s">
        <v>215</v>
      </c>
      <c r="BE289" s="189">
        <f>IF(N289="základní",J289,0)</f>
        <v>0</v>
      </c>
      <c r="BF289" s="189">
        <f>IF(N289="snížená",J289,0)</f>
        <v>0</v>
      </c>
      <c r="BG289" s="189">
        <f>IF(N289="zákl. přenesená",J289,0)</f>
        <v>0</v>
      </c>
      <c r="BH289" s="189">
        <f>IF(N289="sníž. přenesená",J289,0)</f>
        <v>0</v>
      </c>
      <c r="BI289" s="189">
        <f>IF(N289="nulová",J289,0)</f>
        <v>0</v>
      </c>
      <c r="BJ289" s="19" t="s">
        <v>83</v>
      </c>
      <c r="BK289" s="189">
        <f>ROUND(I289*H289,2)</f>
        <v>0</v>
      </c>
      <c r="BL289" s="19" t="s">
        <v>222</v>
      </c>
      <c r="BM289" s="188" t="s">
        <v>476</v>
      </c>
    </row>
    <row r="290" spans="1:65" s="2" customFormat="1" ht="11.25">
      <c r="A290" s="36"/>
      <c r="B290" s="37"/>
      <c r="C290" s="38"/>
      <c r="D290" s="190" t="s">
        <v>224</v>
      </c>
      <c r="E290" s="38"/>
      <c r="F290" s="191" t="s">
        <v>477</v>
      </c>
      <c r="G290" s="38"/>
      <c r="H290" s="38"/>
      <c r="I290" s="192"/>
      <c r="J290" s="38"/>
      <c r="K290" s="38"/>
      <c r="L290" s="41"/>
      <c r="M290" s="193"/>
      <c r="N290" s="194"/>
      <c r="O290" s="66"/>
      <c r="P290" s="66"/>
      <c r="Q290" s="66"/>
      <c r="R290" s="66"/>
      <c r="S290" s="66"/>
      <c r="T290" s="67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9" t="s">
        <v>224</v>
      </c>
      <c r="AU290" s="19" t="s">
        <v>85</v>
      </c>
    </row>
    <row r="291" spans="1:65" s="13" customFormat="1" ht="11.25">
      <c r="B291" s="195"/>
      <c r="C291" s="196"/>
      <c r="D291" s="197" t="s">
        <v>226</v>
      </c>
      <c r="E291" s="198" t="s">
        <v>19</v>
      </c>
      <c r="F291" s="199" t="s">
        <v>478</v>
      </c>
      <c r="G291" s="196"/>
      <c r="H291" s="198" t="s">
        <v>19</v>
      </c>
      <c r="I291" s="200"/>
      <c r="J291" s="196"/>
      <c r="K291" s="196"/>
      <c r="L291" s="201"/>
      <c r="M291" s="202"/>
      <c r="N291" s="203"/>
      <c r="O291" s="203"/>
      <c r="P291" s="203"/>
      <c r="Q291" s="203"/>
      <c r="R291" s="203"/>
      <c r="S291" s="203"/>
      <c r="T291" s="204"/>
      <c r="AT291" s="205" t="s">
        <v>226</v>
      </c>
      <c r="AU291" s="205" t="s">
        <v>85</v>
      </c>
      <c r="AV291" s="13" t="s">
        <v>83</v>
      </c>
      <c r="AW291" s="13" t="s">
        <v>36</v>
      </c>
      <c r="AX291" s="13" t="s">
        <v>75</v>
      </c>
      <c r="AY291" s="205" t="s">
        <v>215</v>
      </c>
    </row>
    <row r="292" spans="1:65" s="14" customFormat="1" ht="11.25">
      <c r="B292" s="206"/>
      <c r="C292" s="207"/>
      <c r="D292" s="197" t="s">
        <v>226</v>
      </c>
      <c r="E292" s="208" t="s">
        <v>19</v>
      </c>
      <c r="F292" s="209" t="s">
        <v>94</v>
      </c>
      <c r="G292" s="207"/>
      <c r="H292" s="210">
        <v>9</v>
      </c>
      <c r="I292" s="211"/>
      <c r="J292" s="207"/>
      <c r="K292" s="207"/>
      <c r="L292" s="212"/>
      <c r="M292" s="213"/>
      <c r="N292" s="214"/>
      <c r="O292" s="214"/>
      <c r="P292" s="214"/>
      <c r="Q292" s="214"/>
      <c r="R292" s="214"/>
      <c r="S292" s="214"/>
      <c r="T292" s="215"/>
      <c r="AT292" s="216" t="s">
        <v>226</v>
      </c>
      <c r="AU292" s="216" t="s">
        <v>85</v>
      </c>
      <c r="AV292" s="14" t="s">
        <v>85</v>
      </c>
      <c r="AW292" s="14" t="s">
        <v>36</v>
      </c>
      <c r="AX292" s="14" t="s">
        <v>83</v>
      </c>
      <c r="AY292" s="216" t="s">
        <v>215</v>
      </c>
    </row>
    <row r="293" spans="1:65" s="2" customFormat="1" ht="24.2" customHeight="1">
      <c r="A293" s="36"/>
      <c r="B293" s="37"/>
      <c r="C293" s="177" t="s">
        <v>479</v>
      </c>
      <c r="D293" s="177" t="s">
        <v>218</v>
      </c>
      <c r="E293" s="178" t="s">
        <v>480</v>
      </c>
      <c r="F293" s="179" t="s">
        <v>481</v>
      </c>
      <c r="G293" s="180" t="s">
        <v>96</v>
      </c>
      <c r="H293" s="181">
        <v>15</v>
      </c>
      <c r="I293" s="182"/>
      <c r="J293" s="183">
        <f>ROUND(I293*H293,2)</f>
        <v>0</v>
      </c>
      <c r="K293" s="179" t="s">
        <v>221</v>
      </c>
      <c r="L293" s="41"/>
      <c r="M293" s="184" t="s">
        <v>19</v>
      </c>
      <c r="N293" s="185" t="s">
        <v>46</v>
      </c>
      <c r="O293" s="66"/>
      <c r="P293" s="186">
        <f>O293*H293</f>
        <v>0</v>
      </c>
      <c r="Q293" s="186">
        <v>0</v>
      </c>
      <c r="R293" s="186">
        <f>Q293*H293</f>
        <v>0</v>
      </c>
      <c r="S293" s="186">
        <v>0</v>
      </c>
      <c r="T293" s="187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88" t="s">
        <v>222</v>
      </c>
      <c r="AT293" s="188" t="s">
        <v>218</v>
      </c>
      <c r="AU293" s="188" t="s">
        <v>85</v>
      </c>
      <c r="AY293" s="19" t="s">
        <v>215</v>
      </c>
      <c r="BE293" s="189">
        <f>IF(N293="základní",J293,0)</f>
        <v>0</v>
      </c>
      <c r="BF293" s="189">
        <f>IF(N293="snížená",J293,0)</f>
        <v>0</v>
      </c>
      <c r="BG293" s="189">
        <f>IF(N293="zákl. přenesená",J293,0)</f>
        <v>0</v>
      </c>
      <c r="BH293" s="189">
        <f>IF(N293="sníž. přenesená",J293,0)</f>
        <v>0</v>
      </c>
      <c r="BI293" s="189">
        <f>IF(N293="nulová",J293,0)</f>
        <v>0</v>
      </c>
      <c r="BJ293" s="19" t="s">
        <v>83</v>
      </c>
      <c r="BK293" s="189">
        <f>ROUND(I293*H293,2)</f>
        <v>0</v>
      </c>
      <c r="BL293" s="19" t="s">
        <v>222</v>
      </c>
      <c r="BM293" s="188" t="s">
        <v>482</v>
      </c>
    </row>
    <row r="294" spans="1:65" s="2" customFormat="1" ht="11.25">
      <c r="A294" s="36"/>
      <c r="B294" s="37"/>
      <c r="C294" s="38"/>
      <c r="D294" s="190" t="s">
        <v>224</v>
      </c>
      <c r="E294" s="38"/>
      <c r="F294" s="191" t="s">
        <v>483</v>
      </c>
      <c r="G294" s="38"/>
      <c r="H294" s="38"/>
      <c r="I294" s="192"/>
      <c r="J294" s="38"/>
      <c r="K294" s="38"/>
      <c r="L294" s="41"/>
      <c r="M294" s="193"/>
      <c r="N294" s="194"/>
      <c r="O294" s="66"/>
      <c r="P294" s="66"/>
      <c r="Q294" s="66"/>
      <c r="R294" s="66"/>
      <c r="S294" s="66"/>
      <c r="T294" s="67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9" t="s">
        <v>224</v>
      </c>
      <c r="AU294" s="19" t="s">
        <v>85</v>
      </c>
    </row>
    <row r="295" spans="1:65" s="13" customFormat="1" ht="11.25">
      <c r="B295" s="195"/>
      <c r="C295" s="196"/>
      <c r="D295" s="197" t="s">
        <v>226</v>
      </c>
      <c r="E295" s="198" t="s">
        <v>19</v>
      </c>
      <c r="F295" s="199" t="s">
        <v>484</v>
      </c>
      <c r="G295" s="196"/>
      <c r="H295" s="198" t="s">
        <v>19</v>
      </c>
      <c r="I295" s="200"/>
      <c r="J295" s="196"/>
      <c r="K295" s="196"/>
      <c r="L295" s="201"/>
      <c r="M295" s="202"/>
      <c r="N295" s="203"/>
      <c r="O295" s="203"/>
      <c r="P295" s="203"/>
      <c r="Q295" s="203"/>
      <c r="R295" s="203"/>
      <c r="S295" s="203"/>
      <c r="T295" s="204"/>
      <c r="AT295" s="205" t="s">
        <v>226</v>
      </c>
      <c r="AU295" s="205" t="s">
        <v>85</v>
      </c>
      <c r="AV295" s="13" t="s">
        <v>83</v>
      </c>
      <c r="AW295" s="13" t="s">
        <v>36</v>
      </c>
      <c r="AX295" s="13" t="s">
        <v>75</v>
      </c>
      <c r="AY295" s="205" t="s">
        <v>215</v>
      </c>
    </row>
    <row r="296" spans="1:65" s="14" customFormat="1" ht="11.25">
      <c r="B296" s="206"/>
      <c r="C296" s="207"/>
      <c r="D296" s="197" t="s">
        <v>226</v>
      </c>
      <c r="E296" s="208" t="s">
        <v>19</v>
      </c>
      <c r="F296" s="209" t="s">
        <v>99</v>
      </c>
      <c r="G296" s="207"/>
      <c r="H296" s="210">
        <v>15</v>
      </c>
      <c r="I296" s="211"/>
      <c r="J296" s="207"/>
      <c r="K296" s="207"/>
      <c r="L296" s="212"/>
      <c r="M296" s="213"/>
      <c r="N296" s="214"/>
      <c r="O296" s="214"/>
      <c r="P296" s="214"/>
      <c r="Q296" s="214"/>
      <c r="R296" s="214"/>
      <c r="S296" s="214"/>
      <c r="T296" s="215"/>
      <c r="AT296" s="216" t="s">
        <v>226</v>
      </c>
      <c r="AU296" s="216" t="s">
        <v>85</v>
      </c>
      <c r="AV296" s="14" t="s">
        <v>85</v>
      </c>
      <c r="AW296" s="14" t="s">
        <v>36</v>
      </c>
      <c r="AX296" s="14" t="s">
        <v>83</v>
      </c>
      <c r="AY296" s="216" t="s">
        <v>215</v>
      </c>
    </row>
    <row r="297" spans="1:65" s="2" customFormat="1" ht="37.9" customHeight="1">
      <c r="A297" s="36"/>
      <c r="B297" s="37"/>
      <c r="C297" s="177" t="s">
        <v>8</v>
      </c>
      <c r="D297" s="177" t="s">
        <v>218</v>
      </c>
      <c r="E297" s="178" t="s">
        <v>485</v>
      </c>
      <c r="F297" s="179" t="s">
        <v>486</v>
      </c>
      <c r="G297" s="180" t="s">
        <v>96</v>
      </c>
      <c r="H297" s="181">
        <v>9</v>
      </c>
      <c r="I297" s="182"/>
      <c r="J297" s="183">
        <f>ROUND(I297*H297,2)</f>
        <v>0</v>
      </c>
      <c r="K297" s="179" t="s">
        <v>221</v>
      </c>
      <c r="L297" s="41"/>
      <c r="M297" s="184" t="s">
        <v>19</v>
      </c>
      <c r="N297" s="185" t="s">
        <v>46</v>
      </c>
      <c r="O297" s="66"/>
      <c r="P297" s="186">
        <f>O297*H297</f>
        <v>0</v>
      </c>
      <c r="Q297" s="186">
        <v>0</v>
      </c>
      <c r="R297" s="186">
        <f>Q297*H297</f>
        <v>0</v>
      </c>
      <c r="S297" s="186">
        <v>0</v>
      </c>
      <c r="T297" s="187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88" t="s">
        <v>222</v>
      </c>
      <c r="AT297" s="188" t="s">
        <v>218</v>
      </c>
      <c r="AU297" s="188" t="s">
        <v>85</v>
      </c>
      <c r="AY297" s="19" t="s">
        <v>215</v>
      </c>
      <c r="BE297" s="189">
        <f>IF(N297="základní",J297,0)</f>
        <v>0</v>
      </c>
      <c r="BF297" s="189">
        <f>IF(N297="snížená",J297,0)</f>
        <v>0</v>
      </c>
      <c r="BG297" s="189">
        <f>IF(N297="zákl. přenesená",J297,0)</f>
        <v>0</v>
      </c>
      <c r="BH297" s="189">
        <f>IF(N297="sníž. přenesená",J297,0)</f>
        <v>0</v>
      </c>
      <c r="BI297" s="189">
        <f>IF(N297="nulová",J297,0)</f>
        <v>0</v>
      </c>
      <c r="BJ297" s="19" t="s">
        <v>83</v>
      </c>
      <c r="BK297" s="189">
        <f>ROUND(I297*H297,2)</f>
        <v>0</v>
      </c>
      <c r="BL297" s="19" t="s">
        <v>222</v>
      </c>
      <c r="BM297" s="188" t="s">
        <v>487</v>
      </c>
    </row>
    <row r="298" spans="1:65" s="2" customFormat="1" ht="11.25">
      <c r="A298" s="36"/>
      <c r="B298" s="37"/>
      <c r="C298" s="38"/>
      <c r="D298" s="190" t="s">
        <v>224</v>
      </c>
      <c r="E298" s="38"/>
      <c r="F298" s="191" t="s">
        <v>488</v>
      </c>
      <c r="G298" s="38"/>
      <c r="H298" s="38"/>
      <c r="I298" s="192"/>
      <c r="J298" s="38"/>
      <c r="K298" s="38"/>
      <c r="L298" s="41"/>
      <c r="M298" s="193"/>
      <c r="N298" s="194"/>
      <c r="O298" s="66"/>
      <c r="P298" s="66"/>
      <c r="Q298" s="66"/>
      <c r="R298" s="66"/>
      <c r="S298" s="66"/>
      <c r="T298" s="67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T298" s="19" t="s">
        <v>224</v>
      </c>
      <c r="AU298" s="19" t="s">
        <v>85</v>
      </c>
    </row>
    <row r="299" spans="1:65" s="13" customFormat="1" ht="11.25">
      <c r="B299" s="195"/>
      <c r="C299" s="196"/>
      <c r="D299" s="197" t="s">
        <v>226</v>
      </c>
      <c r="E299" s="198" t="s">
        <v>19</v>
      </c>
      <c r="F299" s="199" t="s">
        <v>489</v>
      </c>
      <c r="G299" s="196"/>
      <c r="H299" s="198" t="s">
        <v>19</v>
      </c>
      <c r="I299" s="200"/>
      <c r="J299" s="196"/>
      <c r="K299" s="196"/>
      <c r="L299" s="201"/>
      <c r="M299" s="202"/>
      <c r="N299" s="203"/>
      <c r="O299" s="203"/>
      <c r="P299" s="203"/>
      <c r="Q299" s="203"/>
      <c r="R299" s="203"/>
      <c r="S299" s="203"/>
      <c r="T299" s="204"/>
      <c r="AT299" s="205" t="s">
        <v>226</v>
      </c>
      <c r="AU299" s="205" t="s">
        <v>85</v>
      </c>
      <c r="AV299" s="13" t="s">
        <v>83</v>
      </c>
      <c r="AW299" s="13" t="s">
        <v>36</v>
      </c>
      <c r="AX299" s="13" t="s">
        <v>75</v>
      </c>
      <c r="AY299" s="205" t="s">
        <v>215</v>
      </c>
    </row>
    <row r="300" spans="1:65" s="14" customFormat="1" ht="11.25">
      <c r="B300" s="206"/>
      <c r="C300" s="207"/>
      <c r="D300" s="197" t="s">
        <v>226</v>
      </c>
      <c r="E300" s="208" t="s">
        <v>19</v>
      </c>
      <c r="F300" s="209" t="s">
        <v>94</v>
      </c>
      <c r="G300" s="207"/>
      <c r="H300" s="210">
        <v>9</v>
      </c>
      <c r="I300" s="211"/>
      <c r="J300" s="207"/>
      <c r="K300" s="207"/>
      <c r="L300" s="212"/>
      <c r="M300" s="213"/>
      <c r="N300" s="214"/>
      <c r="O300" s="214"/>
      <c r="P300" s="214"/>
      <c r="Q300" s="214"/>
      <c r="R300" s="214"/>
      <c r="S300" s="214"/>
      <c r="T300" s="215"/>
      <c r="AT300" s="216" t="s">
        <v>226</v>
      </c>
      <c r="AU300" s="216" t="s">
        <v>85</v>
      </c>
      <c r="AV300" s="14" t="s">
        <v>85</v>
      </c>
      <c r="AW300" s="14" t="s">
        <v>36</v>
      </c>
      <c r="AX300" s="14" t="s">
        <v>83</v>
      </c>
      <c r="AY300" s="216" t="s">
        <v>215</v>
      </c>
    </row>
    <row r="301" spans="1:65" s="2" customFormat="1" ht="37.9" customHeight="1">
      <c r="A301" s="36"/>
      <c r="B301" s="37"/>
      <c r="C301" s="177" t="s">
        <v>490</v>
      </c>
      <c r="D301" s="177" t="s">
        <v>218</v>
      </c>
      <c r="E301" s="178" t="s">
        <v>491</v>
      </c>
      <c r="F301" s="179" t="s">
        <v>492</v>
      </c>
      <c r="G301" s="180" t="s">
        <v>96</v>
      </c>
      <c r="H301" s="181">
        <v>15</v>
      </c>
      <c r="I301" s="182"/>
      <c r="J301" s="183">
        <f>ROUND(I301*H301,2)</f>
        <v>0</v>
      </c>
      <c r="K301" s="179" t="s">
        <v>221</v>
      </c>
      <c r="L301" s="41"/>
      <c r="M301" s="184" t="s">
        <v>19</v>
      </c>
      <c r="N301" s="185" t="s">
        <v>46</v>
      </c>
      <c r="O301" s="66"/>
      <c r="P301" s="186">
        <f>O301*H301</f>
        <v>0</v>
      </c>
      <c r="Q301" s="186">
        <v>0</v>
      </c>
      <c r="R301" s="186">
        <f>Q301*H301</f>
        <v>0</v>
      </c>
      <c r="S301" s="186">
        <v>0</v>
      </c>
      <c r="T301" s="187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88" t="s">
        <v>222</v>
      </c>
      <c r="AT301" s="188" t="s">
        <v>218</v>
      </c>
      <c r="AU301" s="188" t="s">
        <v>85</v>
      </c>
      <c r="AY301" s="19" t="s">
        <v>215</v>
      </c>
      <c r="BE301" s="189">
        <f>IF(N301="základní",J301,0)</f>
        <v>0</v>
      </c>
      <c r="BF301" s="189">
        <f>IF(N301="snížená",J301,0)</f>
        <v>0</v>
      </c>
      <c r="BG301" s="189">
        <f>IF(N301="zákl. přenesená",J301,0)</f>
        <v>0</v>
      </c>
      <c r="BH301" s="189">
        <f>IF(N301="sníž. přenesená",J301,0)</f>
        <v>0</v>
      </c>
      <c r="BI301" s="189">
        <f>IF(N301="nulová",J301,0)</f>
        <v>0</v>
      </c>
      <c r="BJ301" s="19" t="s">
        <v>83</v>
      </c>
      <c r="BK301" s="189">
        <f>ROUND(I301*H301,2)</f>
        <v>0</v>
      </c>
      <c r="BL301" s="19" t="s">
        <v>222</v>
      </c>
      <c r="BM301" s="188" t="s">
        <v>493</v>
      </c>
    </row>
    <row r="302" spans="1:65" s="2" customFormat="1" ht="11.25">
      <c r="A302" s="36"/>
      <c r="B302" s="37"/>
      <c r="C302" s="38"/>
      <c r="D302" s="190" t="s">
        <v>224</v>
      </c>
      <c r="E302" s="38"/>
      <c r="F302" s="191" t="s">
        <v>494</v>
      </c>
      <c r="G302" s="38"/>
      <c r="H302" s="38"/>
      <c r="I302" s="192"/>
      <c r="J302" s="38"/>
      <c r="K302" s="38"/>
      <c r="L302" s="41"/>
      <c r="M302" s="193"/>
      <c r="N302" s="194"/>
      <c r="O302" s="66"/>
      <c r="P302" s="66"/>
      <c r="Q302" s="66"/>
      <c r="R302" s="66"/>
      <c r="S302" s="66"/>
      <c r="T302" s="67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9" t="s">
        <v>224</v>
      </c>
      <c r="AU302" s="19" t="s">
        <v>85</v>
      </c>
    </row>
    <row r="303" spans="1:65" s="13" customFormat="1" ht="11.25">
      <c r="B303" s="195"/>
      <c r="C303" s="196"/>
      <c r="D303" s="197" t="s">
        <v>226</v>
      </c>
      <c r="E303" s="198" t="s">
        <v>19</v>
      </c>
      <c r="F303" s="199" t="s">
        <v>495</v>
      </c>
      <c r="G303" s="196"/>
      <c r="H303" s="198" t="s">
        <v>19</v>
      </c>
      <c r="I303" s="200"/>
      <c r="J303" s="196"/>
      <c r="K303" s="196"/>
      <c r="L303" s="201"/>
      <c r="M303" s="202"/>
      <c r="N303" s="203"/>
      <c r="O303" s="203"/>
      <c r="P303" s="203"/>
      <c r="Q303" s="203"/>
      <c r="R303" s="203"/>
      <c r="S303" s="203"/>
      <c r="T303" s="204"/>
      <c r="AT303" s="205" t="s">
        <v>226</v>
      </c>
      <c r="AU303" s="205" t="s">
        <v>85</v>
      </c>
      <c r="AV303" s="13" t="s">
        <v>83</v>
      </c>
      <c r="AW303" s="13" t="s">
        <v>36</v>
      </c>
      <c r="AX303" s="13" t="s">
        <v>75</v>
      </c>
      <c r="AY303" s="205" t="s">
        <v>215</v>
      </c>
    </row>
    <row r="304" spans="1:65" s="14" customFormat="1" ht="11.25">
      <c r="B304" s="206"/>
      <c r="C304" s="207"/>
      <c r="D304" s="197" t="s">
        <v>226</v>
      </c>
      <c r="E304" s="208" t="s">
        <v>19</v>
      </c>
      <c r="F304" s="209" t="s">
        <v>99</v>
      </c>
      <c r="G304" s="207"/>
      <c r="H304" s="210">
        <v>15</v>
      </c>
      <c r="I304" s="211"/>
      <c r="J304" s="207"/>
      <c r="K304" s="207"/>
      <c r="L304" s="212"/>
      <c r="M304" s="213"/>
      <c r="N304" s="214"/>
      <c r="O304" s="214"/>
      <c r="P304" s="214"/>
      <c r="Q304" s="214"/>
      <c r="R304" s="214"/>
      <c r="S304" s="214"/>
      <c r="T304" s="215"/>
      <c r="AT304" s="216" t="s">
        <v>226</v>
      </c>
      <c r="AU304" s="216" t="s">
        <v>85</v>
      </c>
      <c r="AV304" s="14" t="s">
        <v>85</v>
      </c>
      <c r="AW304" s="14" t="s">
        <v>36</v>
      </c>
      <c r="AX304" s="14" t="s">
        <v>83</v>
      </c>
      <c r="AY304" s="216" t="s">
        <v>215</v>
      </c>
    </row>
    <row r="305" spans="1:65" s="2" customFormat="1" ht="33" customHeight="1">
      <c r="A305" s="36"/>
      <c r="B305" s="37"/>
      <c r="C305" s="177" t="s">
        <v>496</v>
      </c>
      <c r="D305" s="177" t="s">
        <v>218</v>
      </c>
      <c r="E305" s="178" t="s">
        <v>497</v>
      </c>
      <c r="F305" s="179" t="s">
        <v>498</v>
      </c>
      <c r="G305" s="180" t="s">
        <v>271</v>
      </c>
      <c r="H305" s="181">
        <v>129.65899999999999</v>
      </c>
      <c r="I305" s="182"/>
      <c r="J305" s="183">
        <f>ROUND(I305*H305,2)</f>
        <v>0</v>
      </c>
      <c r="K305" s="179" t="s">
        <v>221</v>
      </c>
      <c r="L305" s="41"/>
      <c r="M305" s="184" t="s">
        <v>19</v>
      </c>
      <c r="N305" s="185" t="s">
        <v>46</v>
      </c>
      <c r="O305" s="66"/>
      <c r="P305" s="186">
        <f>O305*H305</f>
        <v>0</v>
      </c>
      <c r="Q305" s="186">
        <v>0</v>
      </c>
      <c r="R305" s="186">
        <f>Q305*H305</f>
        <v>0</v>
      </c>
      <c r="S305" s="186">
        <v>0</v>
      </c>
      <c r="T305" s="187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188" t="s">
        <v>222</v>
      </c>
      <c r="AT305" s="188" t="s">
        <v>218</v>
      </c>
      <c r="AU305" s="188" t="s">
        <v>85</v>
      </c>
      <c r="AY305" s="19" t="s">
        <v>215</v>
      </c>
      <c r="BE305" s="189">
        <f>IF(N305="základní",J305,0)</f>
        <v>0</v>
      </c>
      <c r="BF305" s="189">
        <f>IF(N305="snížená",J305,0)</f>
        <v>0</v>
      </c>
      <c r="BG305" s="189">
        <f>IF(N305="zákl. přenesená",J305,0)</f>
        <v>0</v>
      </c>
      <c r="BH305" s="189">
        <f>IF(N305="sníž. přenesená",J305,0)</f>
        <v>0</v>
      </c>
      <c r="BI305" s="189">
        <f>IF(N305="nulová",J305,0)</f>
        <v>0</v>
      </c>
      <c r="BJ305" s="19" t="s">
        <v>83</v>
      </c>
      <c r="BK305" s="189">
        <f>ROUND(I305*H305,2)</f>
        <v>0</v>
      </c>
      <c r="BL305" s="19" t="s">
        <v>222</v>
      </c>
      <c r="BM305" s="188" t="s">
        <v>499</v>
      </c>
    </row>
    <row r="306" spans="1:65" s="2" customFormat="1" ht="11.25">
      <c r="A306" s="36"/>
      <c r="B306" s="37"/>
      <c r="C306" s="38"/>
      <c r="D306" s="190" t="s">
        <v>224</v>
      </c>
      <c r="E306" s="38"/>
      <c r="F306" s="191" t="s">
        <v>500</v>
      </c>
      <c r="G306" s="38"/>
      <c r="H306" s="38"/>
      <c r="I306" s="192"/>
      <c r="J306" s="38"/>
      <c r="K306" s="38"/>
      <c r="L306" s="41"/>
      <c r="M306" s="193"/>
      <c r="N306" s="194"/>
      <c r="O306" s="66"/>
      <c r="P306" s="66"/>
      <c r="Q306" s="66"/>
      <c r="R306" s="66"/>
      <c r="S306" s="66"/>
      <c r="T306" s="67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9" t="s">
        <v>224</v>
      </c>
      <c r="AU306" s="19" t="s">
        <v>85</v>
      </c>
    </row>
    <row r="307" spans="1:65" s="2" customFormat="1" ht="44.25" customHeight="1">
      <c r="A307" s="36"/>
      <c r="B307" s="37"/>
      <c r="C307" s="177" t="s">
        <v>501</v>
      </c>
      <c r="D307" s="177" t="s">
        <v>218</v>
      </c>
      <c r="E307" s="178" t="s">
        <v>502</v>
      </c>
      <c r="F307" s="179" t="s">
        <v>503</v>
      </c>
      <c r="G307" s="180" t="s">
        <v>271</v>
      </c>
      <c r="H307" s="181">
        <v>129.65899999999999</v>
      </c>
      <c r="I307" s="182"/>
      <c r="J307" s="183">
        <f>ROUND(I307*H307,2)</f>
        <v>0</v>
      </c>
      <c r="K307" s="179" t="s">
        <v>221</v>
      </c>
      <c r="L307" s="41"/>
      <c r="M307" s="184" t="s">
        <v>19</v>
      </c>
      <c r="N307" s="185" t="s">
        <v>46</v>
      </c>
      <c r="O307" s="66"/>
      <c r="P307" s="186">
        <f>O307*H307</f>
        <v>0</v>
      </c>
      <c r="Q307" s="186">
        <v>0</v>
      </c>
      <c r="R307" s="186">
        <f>Q307*H307</f>
        <v>0</v>
      </c>
      <c r="S307" s="186">
        <v>0</v>
      </c>
      <c r="T307" s="187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88" t="s">
        <v>222</v>
      </c>
      <c r="AT307" s="188" t="s">
        <v>218</v>
      </c>
      <c r="AU307" s="188" t="s">
        <v>85</v>
      </c>
      <c r="AY307" s="19" t="s">
        <v>215</v>
      </c>
      <c r="BE307" s="189">
        <f>IF(N307="základní",J307,0)</f>
        <v>0</v>
      </c>
      <c r="BF307" s="189">
        <f>IF(N307="snížená",J307,0)</f>
        <v>0</v>
      </c>
      <c r="BG307" s="189">
        <f>IF(N307="zákl. přenesená",J307,0)</f>
        <v>0</v>
      </c>
      <c r="BH307" s="189">
        <f>IF(N307="sníž. přenesená",J307,0)</f>
        <v>0</v>
      </c>
      <c r="BI307" s="189">
        <f>IF(N307="nulová",J307,0)</f>
        <v>0</v>
      </c>
      <c r="BJ307" s="19" t="s">
        <v>83</v>
      </c>
      <c r="BK307" s="189">
        <f>ROUND(I307*H307,2)</f>
        <v>0</v>
      </c>
      <c r="BL307" s="19" t="s">
        <v>222</v>
      </c>
      <c r="BM307" s="188" t="s">
        <v>504</v>
      </c>
    </row>
    <row r="308" spans="1:65" s="2" customFormat="1" ht="11.25">
      <c r="A308" s="36"/>
      <c r="B308" s="37"/>
      <c r="C308" s="38"/>
      <c r="D308" s="190" t="s">
        <v>224</v>
      </c>
      <c r="E308" s="38"/>
      <c r="F308" s="191" t="s">
        <v>505</v>
      </c>
      <c r="G308" s="38"/>
      <c r="H308" s="38"/>
      <c r="I308" s="192"/>
      <c r="J308" s="38"/>
      <c r="K308" s="38"/>
      <c r="L308" s="41"/>
      <c r="M308" s="193"/>
      <c r="N308" s="194"/>
      <c r="O308" s="66"/>
      <c r="P308" s="66"/>
      <c r="Q308" s="66"/>
      <c r="R308" s="66"/>
      <c r="S308" s="66"/>
      <c r="T308" s="67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9" t="s">
        <v>224</v>
      </c>
      <c r="AU308" s="19" t="s">
        <v>85</v>
      </c>
    </row>
    <row r="309" spans="1:65" s="2" customFormat="1" ht="49.15" customHeight="1">
      <c r="A309" s="36"/>
      <c r="B309" s="37"/>
      <c r="C309" s="177" t="s">
        <v>506</v>
      </c>
      <c r="D309" s="177" t="s">
        <v>218</v>
      </c>
      <c r="E309" s="178" t="s">
        <v>507</v>
      </c>
      <c r="F309" s="179" t="s">
        <v>508</v>
      </c>
      <c r="G309" s="180" t="s">
        <v>271</v>
      </c>
      <c r="H309" s="181">
        <v>129.65899999999999</v>
      </c>
      <c r="I309" s="182"/>
      <c r="J309" s="183">
        <f>ROUND(I309*H309,2)</f>
        <v>0</v>
      </c>
      <c r="K309" s="179" t="s">
        <v>221</v>
      </c>
      <c r="L309" s="41"/>
      <c r="M309" s="184" t="s">
        <v>19</v>
      </c>
      <c r="N309" s="185" t="s">
        <v>46</v>
      </c>
      <c r="O309" s="66"/>
      <c r="P309" s="186">
        <f>O309*H309</f>
        <v>0</v>
      </c>
      <c r="Q309" s="186">
        <v>0</v>
      </c>
      <c r="R309" s="186">
        <f>Q309*H309</f>
        <v>0</v>
      </c>
      <c r="S309" s="186">
        <v>0</v>
      </c>
      <c r="T309" s="187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188" t="s">
        <v>222</v>
      </c>
      <c r="AT309" s="188" t="s">
        <v>218</v>
      </c>
      <c r="AU309" s="188" t="s">
        <v>85</v>
      </c>
      <c r="AY309" s="19" t="s">
        <v>215</v>
      </c>
      <c r="BE309" s="189">
        <f>IF(N309="základní",J309,0)</f>
        <v>0</v>
      </c>
      <c r="BF309" s="189">
        <f>IF(N309="snížená",J309,0)</f>
        <v>0</v>
      </c>
      <c r="BG309" s="189">
        <f>IF(N309="zákl. přenesená",J309,0)</f>
        <v>0</v>
      </c>
      <c r="BH309" s="189">
        <f>IF(N309="sníž. přenesená",J309,0)</f>
        <v>0</v>
      </c>
      <c r="BI309" s="189">
        <f>IF(N309="nulová",J309,0)</f>
        <v>0</v>
      </c>
      <c r="BJ309" s="19" t="s">
        <v>83</v>
      </c>
      <c r="BK309" s="189">
        <f>ROUND(I309*H309,2)</f>
        <v>0</v>
      </c>
      <c r="BL309" s="19" t="s">
        <v>222</v>
      </c>
      <c r="BM309" s="188" t="s">
        <v>509</v>
      </c>
    </row>
    <row r="310" spans="1:65" s="2" customFormat="1" ht="11.25">
      <c r="A310" s="36"/>
      <c r="B310" s="37"/>
      <c r="C310" s="38"/>
      <c r="D310" s="190" t="s">
        <v>224</v>
      </c>
      <c r="E310" s="38"/>
      <c r="F310" s="191" t="s">
        <v>510</v>
      </c>
      <c r="G310" s="38"/>
      <c r="H310" s="38"/>
      <c r="I310" s="192"/>
      <c r="J310" s="38"/>
      <c r="K310" s="38"/>
      <c r="L310" s="41"/>
      <c r="M310" s="193"/>
      <c r="N310" s="194"/>
      <c r="O310" s="66"/>
      <c r="P310" s="66"/>
      <c r="Q310" s="66"/>
      <c r="R310" s="66"/>
      <c r="S310" s="66"/>
      <c r="T310" s="67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T310" s="19" t="s">
        <v>224</v>
      </c>
      <c r="AU310" s="19" t="s">
        <v>85</v>
      </c>
    </row>
    <row r="311" spans="1:65" s="12" customFormat="1" ht="22.9" customHeight="1">
      <c r="B311" s="161"/>
      <c r="C311" s="162"/>
      <c r="D311" s="163" t="s">
        <v>74</v>
      </c>
      <c r="E311" s="175" t="s">
        <v>511</v>
      </c>
      <c r="F311" s="175" t="s">
        <v>512</v>
      </c>
      <c r="G311" s="162"/>
      <c r="H311" s="162"/>
      <c r="I311" s="165"/>
      <c r="J311" s="176">
        <f>BK311</f>
        <v>0</v>
      </c>
      <c r="K311" s="162"/>
      <c r="L311" s="167"/>
      <c r="M311" s="168"/>
      <c r="N311" s="169"/>
      <c r="O311" s="169"/>
      <c r="P311" s="170">
        <f>SUM(P312:P313)</f>
        <v>0</v>
      </c>
      <c r="Q311" s="169"/>
      <c r="R311" s="170">
        <f>SUM(R312:R313)</f>
        <v>0</v>
      </c>
      <c r="S311" s="169"/>
      <c r="T311" s="171">
        <f>SUM(T312:T313)</f>
        <v>0</v>
      </c>
      <c r="AR311" s="172" t="s">
        <v>83</v>
      </c>
      <c r="AT311" s="173" t="s">
        <v>74</v>
      </c>
      <c r="AU311" s="173" t="s">
        <v>83</v>
      </c>
      <c r="AY311" s="172" t="s">
        <v>215</v>
      </c>
      <c r="BK311" s="174">
        <f>SUM(BK312:BK313)</f>
        <v>0</v>
      </c>
    </row>
    <row r="312" spans="1:65" s="2" customFormat="1" ht="62.65" customHeight="1">
      <c r="A312" s="36"/>
      <c r="B312" s="37"/>
      <c r="C312" s="177" t="s">
        <v>513</v>
      </c>
      <c r="D312" s="177" t="s">
        <v>218</v>
      </c>
      <c r="E312" s="178" t="s">
        <v>514</v>
      </c>
      <c r="F312" s="179" t="s">
        <v>515</v>
      </c>
      <c r="G312" s="180" t="s">
        <v>271</v>
      </c>
      <c r="H312" s="181">
        <v>97.116</v>
      </c>
      <c r="I312" s="182"/>
      <c r="J312" s="183">
        <f>ROUND(I312*H312,2)</f>
        <v>0</v>
      </c>
      <c r="K312" s="179" t="s">
        <v>221</v>
      </c>
      <c r="L312" s="41"/>
      <c r="M312" s="184" t="s">
        <v>19</v>
      </c>
      <c r="N312" s="185" t="s">
        <v>46</v>
      </c>
      <c r="O312" s="66"/>
      <c r="P312" s="186">
        <f>O312*H312</f>
        <v>0</v>
      </c>
      <c r="Q312" s="186">
        <v>0</v>
      </c>
      <c r="R312" s="186">
        <f>Q312*H312</f>
        <v>0</v>
      </c>
      <c r="S312" s="186">
        <v>0</v>
      </c>
      <c r="T312" s="187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88" t="s">
        <v>222</v>
      </c>
      <c r="AT312" s="188" t="s">
        <v>218</v>
      </c>
      <c r="AU312" s="188" t="s">
        <v>85</v>
      </c>
      <c r="AY312" s="19" t="s">
        <v>215</v>
      </c>
      <c r="BE312" s="189">
        <f>IF(N312="základní",J312,0)</f>
        <v>0</v>
      </c>
      <c r="BF312" s="189">
        <f>IF(N312="snížená",J312,0)</f>
        <v>0</v>
      </c>
      <c r="BG312" s="189">
        <f>IF(N312="zákl. přenesená",J312,0)</f>
        <v>0</v>
      </c>
      <c r="BH312" s="189">
        <f>IF(N312="sníž. přenesená",J312,0)</f>
        <v>0</v>
      </c>
      <c r="BI312" s="189">
        <f>IF(N312="nulová",J312,0)</f>
        <v>0</v>
      </c>
      <c r="BJ312" s="19" t="s">
        <v>83</v>
      </c>
      <c r="BK312" s="189">
        <f>ROUND(I312*H312,2)</f>
        <v>0</v>
      </c>
      <c r="BL312" s="19" t="s">
        <v>222</v>
      </c>
      <c r="BM312" s="188" t="s">
        <v>516</v>
      </c>
    </row>
    <row r="313" spans="1:65" s="2" customFormat="1" ht="11.25">
      <c r="A313" s="36"/>
      <c r="B313" s="37"/>
      <c r="C313" s="38"/>
      <c r="D313" s="190" t="s">
        <v>224</v>
      </c>
      <c r="E313" s="38"/>
      <c r="F313" s="191" t="s">
        <v>517</v>
      </c>
      <c r="G313" s="38"/>
      <c r="H313" s="38"/>
      <c r="I313" s="192"/>
      <c r="J313" s="38"/>
      <c r="K313" s="38"/>
      <c r="L313" s="41"/>
      <c r="M313" s="193"/>
      <c r="N313" s="194"/>
      <c r="O313" s="66"/>
      <c r="P313" s="66"/>
      <c r="Q313" s="66"/>
      <c r="R313" s="66"/>
      <c r="S313" s="66"/>
      <c r="T313" s="67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T313" s="19" t="s">
        <v>224</v>
      </c>
      <c r="AU313" s="19" t="s">
        <v>85</v>
      </c>
    </row>
    <row r="314" spans="1:65" s="12" customFormat="1" ht="25.9" customHeight="1">
      <c r="B314" s="161"/>
      <c r="C314" s="162"/>
      <c r="D314" s="163" t="s">
        <v>74</v>
      </c>
      <c r="E314" s="164" t="s">
        <v>518</v>
      </c>
      <c r="F314" s="164" t="s">
        <v>519</v>
      </c>
      <c r="G314" s="162"/>
      <c r="H314" s="162"/>
      <c r="I314" s="165"/>
      <c r="J314" s="166">
        <f>BK314</f>
        <v>0</v>
      </c>
      <c r="K314" s="162"/>
      <c r="L314" s="167"/>
      <c r="M314" s="168"/>
      <c r="N314" s="169"/>
      <c r="O314" s="169"/>
      <c r="P314" s="170">
        <f>P315+P322+P333+P402+P434+P449</f>
        <v>0</v>
      </c>
      <c r="Q314" s="169"/>
      <c r="R314" s="170">
        <f>R315+R322+R333+R402+R434+R449</f>
        <v>2.78178847</v>
      </c>
      <c r="S314" s="169"/>
      <c r="T314" s="171">
        <f>T315+T322+T333+T402+T434+T449</f>
        <v>3.8329886000000002</v>
      </c>
      <c r="AR314" s="172" t="s">
        <v>85</v>
      </c>
      <c r="AT314" s="173" t="s">
        <v>74</v>
      </c>
      <c r="AU314" s="173" t="s">
        <v>75</v>
      </c>
      <c r="AY314" s="172" t="s">
        <v>215</v>
      </c>
      <c r="BK314" s="174">
        <f>BK315+BK322+BK333+BK402+BK434+BK449</f>
        <v>0</v>
      </c>
    </row>
    <row r="315" spans="1:65" s="12" customFormat="1" ht="22.9" customHeight="1">
      <c r="B315" s="161"/>
      <c r="C315" s="162"/>
      <c r="D315" s="163" t="s">
        <v>74</v>
      </c>
      <c r="E315" s="175" t="s">
        <v>520</v>
      </c>
      <c r="F315" s="175" t="s">
        <v>521</v>
      </c>
      <c r="G315" s="162"/>
      <c r="H315" s="162"/>
      <c r="I315" s="165"/>
      <c r="J315" s="176">
        <f>BK315</f>
        <v>0</v>
      </c>
      <c r="K315" s="162"/>
      <c r="L315" s="167"/>
      <c r="M315" s="168"/>
      <c r="N315" s="169"/>
      <c r="O315" s="169"/>
      <c r="P315" s="170">
        <f>SUM(P316:P321)</f>
        <v>0</v>
      </c>
      <c r="Q315" s="169"/>
      <c r="R315" s="170">
        <f>SUM(R316:R321)</f>
        <v>2.3848000000000001E-2</v>
      </c>
      <c r="S315" s="169"/>
      <c r="T315" s="171">
        <f>SUM(T316:T321)</f>
        <v>0</v>
      </c>
      <c r="AR315" s="172" t="s">
        <v>85</v>
      </c>
      <c r="AT315" s="173" t="s">
        <v>74</v>
      </c>
      <c r="AU315" s="173" t="s">
        <v>83</v>
      </c>
      <c r="AY315" s="172" t="s">
        <v>215</v>
      </c>
      <c r="BK315" s="174">
        <f>SUM(BK316:BK321)</f>
        <v>0</v>
      </c>
    </row>
    <row r="316" spans="1:65" s="2" customFormat="1" ht="44.25" customHeight="1">
      <c r="A316" s="36"/>
      <c r="B316" s="37"/>
      <c r="C316" s="177" t="s">
        <v>440</v>
      </c>
      <c r="D316" s="177" t="s">
        <v>218</v>
      </c>
      <c r="E316" s="178" t="s">
        <v>522</v>
      </c>
      <c r="F316" s="179" t="s">
        <v>523</v>
      </c>
      <c r="G316" s="180" t="s">
        <v>91</v>
      </c>
      <c r="H316" s="181">
        <v>29.81</v>
      </c>
      <c r="I316" s="182"/>
      <c r="J316" s="183">
        <f>ROUND(I316*H316,2)</f>
        <v>0</v>
      </c>
      <c r="K316" s="179" t="s">
        <v>221</v>
      </c>
      <c r="L316" s="41"/>
      <c r="M316" s="184" t="s">
        <v>19</v>
      </c>
      <c r="N316" s="185" t="s">
        <v>46</v>
      </c>
      <c r="O316" s="66"/>
      <c r="P316" s="186">
        <f>O316*H316</f>
        <v>0</v>
      </c>
      <c r="Q316" s="186">
        <v>8.0000000000000004E-4</v>
      </c>
      <c r="R316" s="186">
        <f>Q316*H316</f>
        <v>2.3848000000000001E-2</v>
      </c>
      <c r="S316" s="186">
        <v>0</v>
      </c>
      <c r="T316" s="187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188" t="s">
        <v>458</v>
      </c>
      <c r="AT316" s="188" t="s">
        <v>218</v>
      </c>
      <c r="AU316" s="188" t="s">
        <v>85</v>
      </c>
      <c r="AY316" s="19" t="s">
        <v>215</v>
      </c>
      <c r="BE316" s="189">
        <f>IF(N316="základní",J316,0)</f>
        <v>0</v>
      </c>
      <c r="BF316" s="189">
        <f>IF(N316="snížená",J316,0)</f>
        <v>0</v>
      </c>
      <c r="BG316" s="189">
        <f>IF(N316="zákl. přenesená",J316,0)</f>
        <v>0</v>
      </c>
      <c r="BH316" s="189">
        <f>IF(N316="sníž. přenesená",J316,0)</f>
        <v>0</v>
      </c>
      <c r="BI316" s="189">
        <f>IF(N316="nulová",J316,0)</f>
        <v>0</v>
      </c>
      <c r="BJ316" s="19" t="s">
        <v>83</v>
      </c>
      <c r="BK316" s="189">
        <f>ROUND(I316*H316,2)</f>
        <v>0</v>
      </c>
      <c r="BL316" s="19" t="s">
        <v>458</v>
      </c>
      <c r="BM316" s="188" t="s">
        <v>524</v>
      </c>
    </row>
    <row r="317" spans="1:65" s="2" customFormat="1" ht="11.25">
      <c r="A317" s="36"/>
      <c r="B317" s="37"/>
      <c r="C317" s="38"/>
      <c r="D317" s="190" t="s">
        <v>224</v>
      </c>
      <c r="E317" s="38"/>
      <c r="F317" s="191" t="s">
        <v>525</v>
      </c>
      <c r="G317" s="38"/>
      <c r="H317" s="38"/>
      <c r="I317" s="192"/>
      <c r="J317" s="38"/>
      <c r="K317" s="38"/>
      <c r="L317" s="41"/>
      <c r="M317" s="193"/>
      <c r="N317" s="194"/>
      <c r="O317" s="66"/>
      <c r="P317" s="66"/>
      <c r="Q317" s="66"/>
      <c r="R317" s="66"/>
      <c r="S317" s="66"/>
      <c r="T317" s="67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T317" s="19" t="s">
        <v>224</v>
      </c>
      <c r="AU317" s="19" t="s">
        <v>85</v>
      </c>
    </row>
    <row r="318" spans="1:65" s="13" customFormat="1" ht="11.25">
      <c r="B318" s="195"/>
      <c r="C318" s="196"/>
      <c r="D318" s="197" t="s">
        <v>226</v>
      </c>
      <c r="E318" s="198" t="s">
        <v>19</v>
      </c>
      <c r="F318" s="199" t="s">
        <v>526</v>
      </c>
      <c r="G318" s="196"/>
      <c r="H318" s="198" t="s">
        <v>19</v>
      </c>
      <c r="I318" s="200"/>
      <c r="J318" s="196"/>
      <c r="K318" s="196"/>
      <c r="L318" s="201"/>
      <c r="M318" s="202"/>
      <c r="N318" s="203"/>
      <c r="O318" s="203"/>
      <c r="P318" s="203"/>
      <c r="Q318" s="203"/>
      <c r="R318" s="203"/>
      <c r="S318" s="203"/>
      <c r="T318" s="204"/>
      <c r="AT318" s="205" t="s">
        <v>226</v>
      </c>
      <c r="AU318" s="205" t="s">
        <v>85</v>
      </c>
      <c r="AV318" s="13" t="s">
        <v>83</v>
      </c>
      <c r="AW318" s="13" t="s">
        <v>36</v>
      </c>
      <c r="AX318" s="13" t="s">
        <v>75</v>
      </c>
      <c r="AY318" s="205" t="s">
        <v>215</v>
      </c>
    </row>
    <row r="319" spans="1:65" s="14" customFormat="1" ht="11.25">
      <c r="B319" s="206"/>
      <c r="C319" s="207"/>
      <c r="D319" s="197" t="s">
        <v>226</v>
      </c>
      <c r="E319" s="208" t="s">
        <v>19</v>
      </c>
      <c r="F319" s="209" t="s">
        <v>331</v>
      </c>
      <c r="G319" s="207"/>
      <c r="H319" s="210">
        <v>29.81</v>
      </c>
      <c r="I319" s="211"/>
      <c r="J319" s="207"/>
      <c r="K319" s="207"/>
      <c r="L319" s="212"/>
      <c r="M319" s="213"/>
      <c r="N319" s="214"/>
      <c r="O319" s="214"/>
      <c r="P319" s="214"/>
      <c r="Q319" s="214"/>
      <c r="R319" s="214"/>
      <c r="S319" s="214"/>
      <c r="T319" s="215"/>
      <c r="AT319" s="216" t="s">
        <v>226</v>
      </c>
      <c r="AU319" s="216" t="s">
        <v>85</v>
      </c>
      <c r="AV319" s="14" t="s">
        <v>85</v>
      </c>
      <c r="AW319" s="14" t="s">
        <v>36</v>
      </c>
      <c r="AX319" s="14" t="s">
        <v>83</v>
      </c>
      <c r="AY319" s="216" t="s">
        <v>215</v>
      </c>
    </row>
    <row r="320" spans="1:65" s="2" customFormat="1" ht="49.15" customHeight="1">
      <c r="A320" s="36"/>
      <c r="B320" s="37"/>
      <c r="C320" s="177" t="s">
        <v>527</v>
      </c>
      <c r="D320" s="177" t="s">
        <v>218</v>
      </c>
      <c r="E320" s="178" t="s">
        <v>528</v>
      </c>
      <c r="F320" s="179" t="s">
        <v>529</v>
      </c>
      <c r="G320" s="180" t="s">
        <v>271</v>
      </c>
      <c r="H320" s="181">
        <v>2.4E-2</v>
      </c>
      <c r="I320" s="182"/>
      <c r="J320" s="183">
        <f>ROUND(I320*H320,2)</f>
        <v>0</v>
      </c>
      <c r="K320" s="179" t="s">
        <v>221</v>
      </c>
      <c r="L320" s="41"/>
      <c r="M320" s="184" t="s">
        <v>19</v>
      </c>
      <c r="N320" s="185" t="s">
        <v>46</v>
      </c>
      <c r="O320" s="66"/>
      <c r="P320" s="186">
        <f>O320*H320</f>
        <v>0</v>
      </c>
      <c r="Q320" s="186">
        <v>0</v>
      </c>
      <c r="R320" s="186">
        <f>Q320*H320</f>
        <v>0</v>
      </c>
      <c r="S320" s="186">
        <v>0</v>
      </c>
      <c r="T320" s="187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188" t="s">
        <v>458</v>
      </c>
      <c r="AT320" s="188" t="s">
        <v>218</v>
      </c>
      <c r="AU320" s="188" t="s">
        <v>85</v>
      </c>
      <c r="AY320" s="19" t="s">
        <v>215</v>
      </c>
      <c r="BE320" s="189">
        <f>IF(N320="základní",J320,0)</f>
        <v>0</v>
      </c>
      <c r="BF320" s="189">
        <f>IF(N320="snížená",J320,0)</f>
        <v>0</v>
      </c>
      <c r="BG320" s="189">
        <f>IF(N320="zákl. přenesená",J320,0)</f>
        <v>0</v>
      </c>
      <c r="BH320" s="189">
        <f>IF(N320="sníž. přenesená",J320,0)</f>
        <v>0</v>
      </c>
      <c r="BI320" s="189">
        <f>IF(N320="nulová",J320,0)</f>
        <v>0</v>
      </c>
      <c r="BJ320" s="19" t="s">
        <v>83</v>
      </c>
      <c r="BK320" s="189">
        <f>ROUND(I320*H320,2)</f>
        <v>0</v>
      </c>
      <c r="BL320" s="19" t="s">
        <v>458</v>
      </c>
      <c r="BM320" s="188" t="s">
        <v>530</v>
      </c>
    </row>
    <row r="321" spans="1:65" s="2" customFormat="1" ht="11.25">
      <c r="A321" s="36"/>
      <c r="B321" s="37"/>
      <c r="C321" s="38"/>
      <c r="D321" s="190" t="s">
        <v>224</v>
      </c>
      <c r="E321" s="38"/>
      <c r="F321" s="191" t="s">
        <v>531</v>
      </c>
      <c r="G321" s="38"/>
      <c r="H321" s="38"/>
      <c r="I321" s="192"/>
      <c r="J321" s="38"/>
      <c r="K321" s="38"/>
      <c r="L321" s="41"/>
      <c r="M321" s="193"/>
      <c r="N321" s="194"/>
      <c r="O321" s="66"/>
      <c r="P321" s="66"/>
      <c r="Q321" s="66"/>
      <c r="R321" s="66"/>
      <c r="S321" s="66"/>
      <c r="T321" s="67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T321" s="19" t="s">
        <v>224</v>
      </c>
      <c r="AU321" s="19" t="s">
        <v>85</v>
      </c>
    </row>
    <row r="322" spans="1:65" s="12" customFormat="1" ht="22.9" customHeight="1">
      <c r="B322" s="161"/>
      <c r="C322" s="162"/>
      <c r="D322" s="163" t="s">
        <v>74</v>
      </c>
      <c r="E322" s="175" t="s">
        <v>532</v>
      </c>
      <c r="F322" s="175" t="s">
        <v>533</v>
      </c>
      <c r="G322" s="162"/>
      <c r="H322" s="162"/>
      <c r="I322" s="165"/>
      <c r="J322" s="176">
        <f>BK322</f>
        <v>0</v>
      </c>
      <c r="K322" s="162"/>
      <c r="L322" s="167"/>
      <c r="M322" s="168"/>
      <c r="N322" s="169"/>
      <c r="O322" s="169"/>
      <c r="P322" s="170">
        <f>SUM(P323:P332)</f>
        <v>0</v>
      </c>
      <c r="Q322" s="169"/>
      <c r="R322" s="170">
        <f>SUM(R323:R332)</f>
        <v>1.4999999999999999E-2</v>
      </c>
      <c r="S322" s="169"/>
      <c r="T322" s="171">
        <f>SUM(T323:T332)</f>
        <v>0.25170000000000003</v>
      </c>
      <c r="AR322" s="172" t="s">
        <v>85</v>
      </c>
      <c r="AT322" s="173" t="s">
        <v>74</v>
      </c>
      <c r="AU322" s="173" t="s">
        <v>83</v>
      </c>
      <c r="AY322" s="172" t="s">
        <v>215</v>
      </c>
      <c r="BK322" s="174">
        <f>SUM(BK323:BK332)</f>
        <v>0</v>
      </c>
    </row>
    <row r="323" spans="1:65" s="2" customFormat="1" ht="24.2" customHeight="1">
      <c r="A323" s="36"/>
      <c r="B323" s="37"/>
      <c r="C323" s="177" t="s">
        <v>534</v>
      </c>
      <c r="D323" s="177" t="s">
        <v>218</v>
      </c>
      <c r="E323" s="178" t="s">
        <v>535</v>
      </c>
      <c r="F323" s="179" t="s">
        <v>536</v>
      </c>
      <c r="G323" s="180" t="s">
        <v>537</v>
      </c>
      <c r="H323" s="181">
        <v>10</v>
      </c>
      <c r="I323" s="182"/>
      <c r="J323" s="183">
        <f>ROUND(I323*H323,2)</f>
        <v>0</v>
      </c>
      <c r="K323" s="179" t="s">
        <v>221</v>
      </c>
      <c r="L323" s="41"/>
      <c r="M323" s="184" t="s">
        <v>19</v>
      </c>
      <c r="N323" s="185" t="s">
        <v>46</v>
      </c>
      <c r="O323" s="66"/>
      <c r="P323" s="186">
        <f>O323*H323</f>
        <v>0</v>
      </c>
      <c r="Q323" s="186">
        <v>1.5E-3</v>
      </c>
      <c r="R323" s="186">
        <f>Q323*H323</f>
        <v>1.4999999999999999E-2</v>
      </c>
      <c r="S323" s="186">
        <v>0</v>
      </c>
      <c r="T323" s="187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188" t="s">
        <v>458</v>
      </c>
      <c r="AT323" s="188" t="s">
        <v>218</v>
      </c>
      <c r="AU323" s="188" t="s">
        <v>85</v>
      </c>
      <c r="AY323" s="19" t="s">
        <v>215</v>
      </c>
      <c r="BE323" s="189">
        <f>IF(N323="základní",J323,0)</f>
        <v>0</v>
      </c>
      <c r="BF323" s="189">
        <f>IF(N323="snížená",J323,0)</f>
        <v>0</v>
      </c>
      <c r="BG323" s="189">
        <f>IF(N323="zákl. přenesená",J323,0)</f>
        <v>0</v>
      </c>
      <c r="BH323" s="189">
        <f>IF(N323="sníž. přenesená",J323,0)</f>
        <v>0</v>
      </c>
      <c r="BI323" s="189">
        <f>IF(N323="nulová",J323,0)</f>
        <v>0</v>
      </c>
      <c r="BJ323" s="19" t="s">
        <v>83</v>
      </c>
      <c r="BK323" s="189">
        <f>ROUND(I323*H323,2)</f>
        <v>0</v>
      </c>
      <c r="BL323" s="19" t="s">
        <v>458</v>
      </c>
      <c r="BM323" s="188" t="s">
        <v>538</v>
      </c>
    </row>
    <row r="324" spans="1:65" s="2" customFormat="1" ht="11.25">
      <c r="A324" s="36"/>
      <c r="B324" s="37"/>
      <c r="C324" s="38"/>
      <c r="D324" s="190" t="s">
        <v>224</v>
      </c>
      <c r="E324" s="38"/>
      <c r="F324" s="191" t="s">
        <v>539</v>
      </c>
      <c r="G324" s="38"/>
      <c r="H324" s="38"/>
      <c r="I324" s="192"/>
      <c r="J324" s="38"/>
      <c r="K324" s="38"/>
      <c r="L324" s="41"/>
      <c r="M324" s="193"/>
      <c r="N324" s="194"/>
      <c r="O324" s="66"/>
      <c r="P324" s="66"/>
      <c r="Q324" s="66"/>
      <c r="R324" s="66"/>
      <c r="S324" s="66"/>
      <c r="T324" s="67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T324" s="19" t="s">
        <v>224</v>
      </c>
      <c r="AU324" s="19" t="s">
        <v>85</v>
      </c>
    </row>
    <row r="325" spans="1:65" s="13" customFormat="1" ht="11.25">
      <c r="B325" s="195"/>
      <c r="C325" s="196"/>
      <c r="D325" s="197" t="s">
        <v>226</v>
      </c>
      <c r="E325" s="198" t="s">
        <v>19</v>
      </c>
      <c r="F325" s="199" t="s">
        <v>540</v>
      </c>
      <c r="G325" s="196"/>
      <c r="H325" s="198" t="s">
        <v>19</v>
      </c>
      <c r="I325" s="200"/>
      <c r="J325" s="196"/>
      <c r="K325" s="196"/>
      <c r="L325" s="201"/>
      <c r="M325" s="202"/>
      <c r="N325" s="203"/>
      <c r="O325" s="203"/>
      <c r="P325" s="203"/>
      <c r="Q325" s="203"/>
      <c r="R325" s="203"/>
      <c r="S325" s="203"/>
      <c r="T325" s="204"/>
      <c r="AT325" s="205" t="s">
        <v>226</v>
      </c>
      <c r="AU325" s="205" t="s">
        <v>85</v>
      </c>
      <c r="AV325" s="13" t="s">
        <v>83</v>
      </c>
      <c r="AW325" s="13" t="s">
        <v>36</v>
      </c>
      <c r="AX325" s="13" t="s">
        <v>75</v>
      </c>
      <c r="AY325" s="205" t="s">
        <v>215</v>
      </c>
    </row>
    <row r="326" spans="1:65" s="14" customFormat="1" ht="11.25">
      <c r="B326" s="206"/>
      <c r="C326" s="207"/>
      <c r="D326" s="197" t="s">
        <v>226</v>
      </c>
      <c r="E326" s="208" t="s">
        <v>19</v>
      </c>
      <c r="F326" s="209" t="s">
        <v>116</v>
      </c>
      <c r="G326" s="207"/>
      <c r="H326" s="210">
        <v>10</v>
      </c>
      <c r="I326" s="211"/>
      <c r="J326" s="207"/>
      <c r="K326" s="207"/>
      <c r="L326" s="212"/>
      <c r="M326" s="213"/>
      <c r="N326" s="214"/>
      <c r="O326" s="214"/>
      <c r="P326" s="214"/>
      <c r="Q326" s="214"/>
      <c r="R326" s="214"/>
      <c r="S326" s="214"/>
      <c r="T326" s="215"/>
      <c r="AT326" s="216" t="s">
        <v>226</v>
      </c>
      <c r="AU326" s="216" t="s">
        <v>85</v>
      </c>
      <c r="AV326" s="14" t="s">
        <v>85</v>
      </c>
      <c r="AW326" s="14" t="s">
        <v>36</v>
      </c>
      <c r="AX326" s="14" t="s">
        <v>83</v>
      </c>
      <c r="AY326" s="216" t="s">
        <v>215</v>
      </c>
    </row>
    <row r="327" spans="1:65" s="2" customFormat="1" ht="16.5" customHeight="1">
      <c r="A327" s="36"/>
      <c r="B327" s="37"/>
      <c r="C327" s="177" t="s">
        <v>541</v>
      </c>
      <c r="D327" s="177" t="s">
        <v>218</v>
      </c>
      <c r="E327" s="178" t="s">
        <v>542</v>
      </c>
      <c r="F327" s="179" t="s">
        <v>543</v>
      </c>
      <c r="G327" s="180" t="s">
        <v>537</v>
      </c>
      <c r="H327" s="181">
        <v>10</v>
      </c>
      <c r="I327" s="182"/>
      <c r="J327" s="183">
        <f>ROUND(I327*H327,2)</f>
        <v>0</v>
      </c>
      <c r="K327" s="179" t="s">
        <v>221</v>
      </c>
      <c r="L327" s="41"/>
      <c r="M327" s="184" t="s">
        <v>19</v>
      </c>
      <c r="N327" s="185" t="s">
        <v>46</v>
      </c>
      <c r="O327" s="66"/>
      <c r="P327" s="186">
        <f>O327*H327</f>
        <v>0</v>
      </c>
      <c r="Q327" s="186">
        <v>0</v>
      </c>
      <c r="R327" s="186">
        <f>Q327*H327</f>
        <v>0</v>
      </c>
      <c r="S327" s="186">
        <v>2.5170000000000001E-2</v>
      </c>
      <c r="T327" s="187">
        <f>S327*H327</f>
        <v>0.25170000000000003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188" t="s">
        <v>458</v>
      </c>
      <c r="AT327" s="188" t="s">
        <v>218</v>
      </c>
      <c r="AU327" s="188" t="s">
        <v>85</v>
      </c>
      <c r="AY327" s="19" t="s">
        <v>215</v>
      </c>
      <c r="BE327" s="189">
        <f>IF(N327="základní",J327,0)</f>
        <v>0</v>
      </c>
      <c r="BF327" s="189">
        <f>IF(N327="snížená",J327,0)</f>
        <v>0</v>
      </c>
      <c r="BG327" s="189">
        <f>IF(N327="zákl. přenesená",J327,0)</f>
        <v>0</v>
      </c>
      <c r="BH327" s="189">
        <f>IF(N327="sníž. přenesená",J327,0)</f>
        <v>0</v>
      </c>
      <c r="BI327" s="189">
        <f>IF(N327="nulová",J327,0)</f>
        <v>0</v>
      </c>
      <c r="BJ327" s="19" t="s">
        <v>83</v>
      </c>
      <c r="BK327" s="189">
        <f>ROUND(I327*H327,2)</f>
        <v>0</v>
      </c>
      <c r="BL327" s="19" t="s">
        <v>458</v>
      </c>
      <c r="BM327" s="188" t="s">
        <v>544</v>
      </c>
    </row>
    <row r="328" spans="1:65" s="2" customFormat="1" ht="11.25">
      <c r="A328" s="36"/>
      <c r="B328" s="37"/>
      <c r="C328" s="38"/>
      <c r="D328" s="190" t="s">
        <v>224</v>
      </c>
      <c r="E328" s="38"/>
      <c r="F328" s="191" t="s">
        <v>545</v>
      </c>
      <c r="G328" s="38"/>
      <c r="H328" s="38"/>
      <c r="I328" s="192"/>
      <c r="J328" s="38"/>
      <c r="K328" s="38"/>
      <c r="L328" s="41"/>
      <c r="M328" s="193"/>
      <c r="N328" s="194"/>
      <c r="O328" s="66"/>
      <c r="P328" s="66"/>
      <c r="Q328" s="66"/>
      <c r="R328" s="66"/>
      <c r="S328" s="66"/>
      <c r="T328" s="67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T328" s="19" t="s">
        <v>224</v>
      </c>
      <c r="AU328" s="19" t="s">
        <v>85</v>
      </c>
    </row>
    <row r="329" spans="1:65" s="13" customFormat="1" ht="11.25">
      <c r="B329" s="195"/>
      <c r="C329" s="196"/>
      <c r="D329" s="197" t="s">
        <v>226</v>
      </c>
      <c r="E329" s="198" t="s">
        <v>19</v>
      </c>
      <c r="F329" s="199" t="s">
        <v>546</v>
      </c>
      <c r="G329" s="196"/>
      <c r="H329" s="198" t="s">
        <v>19</v>
      </c>
      <c r="I329" s="200"/>
      <c r="J329" s="196"/>
      <c r="K329" s="196"/>
      <c r="L329" s="201"/>
      <c r="M329" s="202"/>
      <c r="N329" s="203"/>
      <c r="O329" s="203"/>
      <c r="P329" s="203"/>
      <c r="Q329" s="203"/>
      <c r="R329" s="203"/>
      <c r="S329" s="203"/>
      <c r="T329" s="204"/>
      <c r="AT329" s="205" t="s">
        <v>226</v>
      </c>
      <c r="AU329" s="205" t="s">
        <v>85</v>
      </c>
      <c r="AV329" s="13" t="s">
        <v>83</v>
      </c>
      <c r="AW329" s="13" t="s">
        <v>36</v>
      </c>
      <c r="AX329" s="13" t="s">
        <v>75</v>
      </c>
      <c r="AY329" s="205" t="s">
        <v>215</v>
      </c>
    </row>
    <row r="330" spans="1:65" s="14" customFormat="1" ht="11.25">
      <c r="B330" s="206"/>
      <c r="C330" s="207"/>
      <c r="D330" s="197" t="s">
        <v>226</v>
      </c>
      <c r="E330" s="208" t="s">
        <v>19</v>
      </c>
      <c r="F330" s="209" t="s">
        <v>116</v>
      </c>
      <c r="G330" s="207"/>
      <c r="H330" s="210">
        <v>10</v>
      </c>
      <c r="I330" s="211"/>
      <c r="J330" s="207"/>
      <c r="K330" s="207"/>
      <c r="L330" s="212"/>
      <c r="M330" s="213"/>
      <c r="N330" s="214"/>
      <c r="O330" s="214"/>
      <c r="P330" s="214"/>
      <c r="Q330" s="214"/>
      <c r="R330" s="214"/>
      <c r="S330" s="214"/>
      <c r="T330" s="215"/>
      <c r="AT330" s="216" t="s">
        <v>226</v>
      </c>
      <c r="AU330" s="216" t="s">
        <v>85</v>
      </c>
      <c r="AV330" s="14" t="s">
        <v>85</v>
      </c>
      <c r="AW330" s="14" t="s">
        <v>36</v>
      </c>
      <c r="AX330" s="14" t="s">
        <v>83</v>
      </c>
      <c r="AY330" s="216" t="s">
        <v>215</v>
      </c>
    </row>
    <row r="331" spans="1:65" s="2" customFormat="1" ht="49.15" customHeight="1">
      <c r="A331" s="36"/>
      <c r="B331" s="37"/>
      <c r="C331" s="177" t="s">
        <v>547</v>
      </c>
      <c r="D331" s="177" t="s">
        <v>218</v>
      </c>
      <c r="E331" s="178" t="s">
        <v>548</v>
      </c>
      <c r="F331" s="179" t="s">
        <v>549</v>
      </c>
      <c r="G331" s="180" t="s">
        <v>271</v>
      </c>
      <c r="H331" s="181">
        <v>1.4999999999999999E-2</v>
      </c>
      <c r="I331" s="182"/>
      <c r="J331" s="183">
        <f>ROUND(I331*H331,2)</f>
        <v>0</v>
      </c>
      <c r="K331" s="179" t="s">
        <v>221</v>
      </c>
      <c r="L331" s="41"/>
      <c r="M331" s="184" t="s">
        <v>19</v>
      </c>
      <c r="N331" s="185" t="s">
        <v>46</v>
      </c>
      <c r="O331" s="66"/>
      <c r="P331" s="186">
        <f>O331*H331</f>
        <v>0</v>
      </c>
      <c r="Q331" s="186">
        <v>0</v>
      </c>
      <c r="R331" s="186">
        <f>Q331*H331</f>
        <v>0</v>
      </c>
      <c r="S331" s="186">
        <v>0</v>
      </c>
      <c r="T331" s="187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188" t="s">
        <v>458</v>
      </c>
      <c r="AT331" s="188" t="s">
        <v>218</v>
      </c>
      <c r="AU331" s="188" t="s">
        <v>85</v>
      </c>
      <c r="AY331" s="19" t="s">
        <v>215</v>
      </c>
      <c r="BE331" s="189">
        <f>IF(N331="základní",J331,0)</f>
        <v>0</v>
      </c>
      <c r="BF331" s="189">
        <f>IF(N331="snížená",J331,0)</f>
        <v>0</v>
      </c>
      <c r="BG331" s="189">
        <f>IF(N331="zákl. přenesená",J331,0)</f>
        <v>0</v>
      </c>
      <c r="BH331" s="189">
        <f>IF(N331="sníž. přenesená",J331,0)</f>
        <v>0</v>
      </c>
      <c r="BI331" s="189">
        <f>IF(N331="nulová",J331,0)</f>
        <v>0</v>
      </c>
      <c r="BJ331" s="19" t="s">
        <v>83</v>
      </c>
      <c r="BK331" s="189">
        <f>ROUND(I331*H331,2)</f>
        <v>0</v>
      </c>
      <c r="BL331" s="19" t="s">
        <v>458</v>
      </c>
      <c r="BM331" s="188" t="s">
        <v>550</v>
      </c>
    </row>
    <row r="332" spans="1:65" s="2" customFormat="1" ht="11.25">
      <c r="A332" s="36"/>
      <c r="B332" s="37"/>
      <c r="C332" s="38"/>
      <c r="D332" s="190" t="s">
        <v>224</v>
      </c>
      <c r="E332" s="38"/>
      <c r="F332" s="191" t="s">
        <v>551</v>
      </c>
      <c r="G332" s="38"/>
      <c r="H332" s="38"/>
      <c r="I332" s="192"/>
      <c r="J332" s="38"/>
      <c r="K332" s="38"/>
      <c r="L332" s="41"/>
      <c r="M332" s="193"/>
      <c r="N332" s="194"/>
      <c r="O332" s="66"/>
      <c r="P332" s="66"/>
      <c r="Q332" s="66"/>
      <c r="R332" s="66"/>
      <c r="S332" s="66"/>
      <c r="T332" s="67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T332" s="19" t="s">
        <v>224</v>
      </c>
      <c r="AU332" s="19" t="s">
        <v>85</v>
      </c>
    </row>
    <row r="333" spans="1:65" s="12" customFormat="1" ht="22.9" customHeight="1">
      <c r="B333" s="161"/>
      <c r="C333" s="162"/>
      <c r="D333" s="163" t="s">
        <v>74</v>
      </c>
      <c r="E333" s="175" t="s">
        <v>552</v>
      </c>
      <c r="F333" s="175" t="s">
        <v>553</v>
      </c>
      <c r="G333" s="162"/>
      <c r="H333" s="162"/>
      <c r="I333" s="165"/>
      <c r="J333" s="176">
        <f>BK333</f>
        <v>0</v>
      </c>
      <c r="K333" s="162"/>
      <c r="L333" s="167"/>
      <c r="M333" s="168"/>
      <c r="N333" s="169"/>
      <c r="O333" s="169"/>
      <c r="P333" s="170">
        <f>SUM(P334:P401)</f>
        <v>0</v>
      </c>
      <c r="Q333" s="169"/>
      <c r="R333" s="170">
        <f>SUM(R334:R401)</f>
        <v>1.71004595</v>
      </c>
      <c r="S333" s="169"/>
      <c r="T333" s="171">
        <f>SUM(T334:T401)</f>
        <v>0.94385859999999999</v>
      </c>
      <c r="AR333" s="172" t="s">
        <v>85</v>
      </c>
      <c r="AT333" s="173" t="s">
        <v>74</v>
      </c>
      <c r="AU333" s="173" t="s">
        <v>83</v>
      </c>
      <c r="AY333" s="172" t="s">
        <v>215</v>
      </c>
      <c r="BK333" s="174">
        <f>SUM(BK334:BK401)</f>
        <v>0</v>
      </c>
    </row>
    <row r="334" spans="1:65" s="2" customFormat="1" ht="21.75" customHeight="1">
      <c r="A334" s="36"/>
      <c r="B334" s="37"/>
      <c r="C334" s="177" t="s">
        <v>7</v>
      </c>
      <c r="D334" s="177" t="s">
        <v>218</v>
      </c>
      <c r="E334" s="178" t="s">
        <v>554</v>
      </c>
      <c r="F334" s="179" t="s">
        <v>555</v>
      </c>
      <c r="G334" s="180" t="s">
        <v>96</v>
      </c>
      <c r="H334" s="181">
        <v>111.28</v>
      </c>
      <c r="I334" s="182"/>
      <c r="J334" s="183">
        <f>ROUND(I334*H334,2)</f>
        <v>0</v>
      </c>
      <c r="K334" s="179" t="s">
        <v>221</v>
      </c>
      <c r="L334" s="41"/>
      <c r="M334" s="184" t="s">
        <v>19</v>
      </c>
      <c r="N334" s="185" t="s">
        <v>46</v>
      </c>
      <c r="O334" s="66"/>
      <c r="P334" s="186">
        <f>O334*H334</f>
        <v>0</v>
      </c>
      <c r="Q334" s="186">
        <v>0</v>
      </c>
      <c r="R334" s="186">
        <f>Q334*H334</f>
        <v>0</v>
      </c>
      <c r="S334" s="186">
        <v>6.7000000000000002E-4</v>
      </c>
      <c r="T334" s="187">
        <f>S334*H334</f>
        <v>7.4557600000000002E-2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188" t="s">
        <v>458</v>
      </c>
      <c r="AT334" s="188" t="s">
        <v>218</v>
      </c>
      <c r="AU334" s="188" t="s">
        <v>85</v>
      </c>
      <c r="AY334" s="19" t="s">
        <v>215</v>
      </c>
      <c r="BE334" s="189">
        <f>IF(N334="základní",J334,0)</f>
        <v>0</v>
      </c>
      <c r="BF334" s="189">
        <f>IF(N334="snížená",J334,0)</f>
        <v>0</v>
      </c>
      <c r="BG334" s="189">
        <f>IF(N334="zákl. přenesená",J334,0)</f>
        <v>0</v>
      </c>
      <c r="BH334" s="189">
        <f>IF(N334="sníž. přenesená",J334,0)</f>
        <v>0</v>
      </c>
      <c r="BI334" s="189">
        <f>IF(N334="nulová",J334,0)</f>
        <v>0</v>
      </c>
      <c r="BJ334" s="19" t="s">
        <v>83</v>
      </c>
      <c r="BK334" s="189">
        <f>ROUND(I334*H334,2)</f>
        <v>0</v>
      </c>
      <c r="BL334" s="19" t="s">
        <v>458</v>
      </c>
      <c r="BM334" s="188" t="s">
        <v>556</v>
      </c>
    </row>
    <row r="335" spans="1:65" s="2" customFormat="1" ht="11.25">
      <c r="A335" s="36"/>
      <c r="B335" s="37"/>
      <c r="C335" s="38"/>
      <c r="D335" s="190" t="s">
        <v>224</v>
      </c>
      <c r="E335" s="38"/>
      <c r="F335" s="191" t="s">
        <v>557</v>
      </c>
      <c r="G335" s="38"/>
      <c r="H335" s="38"/>
      <c r="I335" s="192"/>
      <c r="J335" s="38"/>
      <c r="K335" s="38"/>
      <c r="L335" s="41"/>
      <c r="M335" s="193"/>
      <c r="N335" s="194"/>
      <c r="O335" s="66"/>
      <c r="P335" s="66"/>
      <c r="Q335" s="66"/>
      <c r="R335" s="66"/>
      <c r="S335" s="66"/>
      <c r="T335" s="67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T335" s="19" t="s">
        <v>224</v>
      </c>
      <c r="AU335" s="19" t="s">
        <v>85</v>
      </c>
    </row>
    <row r="336" spans="1:65" s="13" customFormat="1" ht="22.5">
      <c r="B336" s="195"/>
      <c r="C336" s="196"/>
      <c r="D336" s="197" t="s">
        <v>226</v>
      </c>
      <c r="E336" s="198" t="s">
        <v>19</v>
      </c>
      <c r="F336" s="199" t="s">
        <v>558</v>
      </c>
      <c r="G336" s="196"/>
      <c r="H336" s="198" t="s">
        <v>19</v>
      </c>
      <c r="I336" s="200"/>
      <c r="J336" s="196"/>
      <c r="K336" s="196"/>
      <c r="L336" s="201"/>
      <c r="M336" s="202"/>
      <c r="N336" s="203"/>
      <c r="O336" s="203"/>
      <c r="P336" s="203"/>
      <c r="Q336" s="203"/>
      <c r="R336" s="203"/>
      <c r="S336" s="203"/>
      <c r="T336" s="204"/>
      <c r="AT336" s="205" t="s">
        <v>226</v>
      </c>
      <c r="AU336" s="205" t="s">
        <v>85</v>
      </c>
      <c r="AV336" s="13" t="s">
        <v>83</v>
      </c>
      <c r="AW336" s="13" t="s">
        <v>36</v>
      </c>
      <c r="AX336" s="13" t="s">
        <v>75</v>
      </c>
      <c r="AY336" s="205" t="s">
        <v>215</v>
      </c>
    </row>
    <row r="337" spans="1:65" s="14" customFormat="1" ht="11.25">
      <c r="B337" s="206"/>
      <c r="C337" s="207"/>
      <c r="D337" s="197" t="s">
        <v>226</v>
      </c>
      <c r="E337" s="208" t="s">
        <v>19</v>
      </c>
      <c r="F337" s="209" t="s">
        <v>559</v>
      </c>
      <c r="G337" s="207"/>
      <c r="H337" s="210">
        <v>111.28</v>
      </c>
      <c r="I337" s="211"/>
      <c r="J337" s="207"/>
      <c r="K337" s="207"/>
      <c r="L337" s="212"/>
      <c r="M337" s="213"/>
      <c r="N337" s="214"/>
      <c r="O337" s="214"/>
      <c r="P337" s="214"/>
      <c r="Q337" s="214"/>
      <c r="R337" s="214"/>
      <c r="S337" s="214"/>
      <c r="T337" s="215"/>
      <c r="AT337" s="216" t="s">
        <v>226</v>
      </c>
      <c r="AU337" s="216" t="s">
        <v>85</v>
      </c>
      <c r="AV337" s="14" t="s">
        <v>85</v>
      </c>
      <c r="AW337" s="14" t="s">
        <v>36</v>
      </c>
      <c r="AX337" s="14" t="s">
        <v>83</v>
      </c>
      <c r="AY337" s="216" t="s">
        <v>215</v>
      </c>
    </row>
    <row r="338" spans="1:65" s="2" customFormat="1" ht="24.2" customHeight="1">
      <c r="A338" s="36"/>
      <c r="B338" s="37"/>
      <c r="C338" s="177" t="s">
        <v>560</v>
      </c>
      <c r="D338" s="177" t="s">
        <v>218</v>
      </c>
      <c r="E338" s="178" t="s">
        <v>561</v>
      </c>
      <c r="F338" s="179" t="s">
        <v>562</v>
      </c>
      <c r="G338" s="180" t="s">
        <v>537</v>
      </c>
      <c r="H338" s="181">
        <v>2</v>
      </c>
      <c r="I338" s="182"/>
      <c r="J338" s="183">
        <f>ROUND(I338*H338,2)</f>
        <v>0</v>
      </c>
      <c r="K338" s="179" t="s">
        <v>221</v>
      </c>
      <c r="L338" s="41"/>
      <c r="M338" s="184" t="s">
        <v>19</v>
      </c>
      <c r="N338" s="185" t="s">
        <v>46</v>
      </c>
      <c r="O338" s="66"/>
      <c r="P338" s="186">
        <f>O338*H338</f>
        <v>0</v>
      </c>
      <c r="Q338" s="186">
        <v>0</v>
      </c>
      <c r="R338" s="186">
        <f>Q338*H338</f>
        <v>0</v>
      </c>
      <c r="S338" s="186">
        <v>0</v>
      </c>
      <c r="T338" s="187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188" t="s">
        <v>458</v>
      </c>
      <c r="AT338" s="188" t="s">
        <v>218</v>
      </c>
      <c r="AU338" s="188" t="s">
        <v>85</v>
      </c>
      <c r="AY338" s="19" t="s">
        <v>215</v>
      </c>
      <c r="BE338" s="189">
        <f>IF(N338="základní",J338,0)</f>
        <v>0</v>
      </c>
      <c r="BF338" s="189">
        <f>IF(N338="snížená",J338,0)</f>
        <v>0</v>
      </c>
      <c r="BG338" s="189">
        <f>IF(N338="zákl. přenesená",J338,0)</f>
        <v>0</v>
      </c>
      <c r="BH338" s="189">
        <f>IF(N338="sníž. přenesená",J338,0)</f>
        <v>0</v>
      </c>
      <c r="BI338" s="189">
        <f>IF(N338="nulová",J338,0)</f>
        <v>0</v>
      </c>
      <c r="BJ338" s="19" t="s">
        <v>83</v>
      </c>
      <c r="BK338" s="189">
        <f>ROUND(I338*H338,2)</f>
        <v>0</v>
      </c>
      <c r="BL338" s="19" t="s">
        <v>458</v>
      </c>
      <c r="BM338" s="188" t="s">
        <v>563</v>
      </c>
    </row>
    <row r="339" spans="1:65" s="2" customFormat="1" ht="11.25">
      <c r="A339" s="36"/>
      <c r="B339" s="37"/>
      <c r="C339" s="38"/>
      <c r="D339" s="190" t="s">
        <v>224</v>
      </c>
      <c r="E339" s="38"/>
      <c r="F339" s="191" t="s">
        <v>564</v>
      </c>
      <c r="G339" s="38"/>
      <c r="H339" s="38"/>
      <c r="I339" s="192"/>
      <c r="J339" s="38"/>
      <c r="K339" s="38"/>
      <c r="L339" s="41"/>
      <c r="M339" s="193"/>
      <c r="N339" s="194"/>
      <c r="O339" s="66"/>
      <c r="P339" s="66"/>
      <c r="Q339" s="66"/>
      <c r="R339" s="66"/>
      <c r="S339" s="66"/>
      <c r="T339" s="67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T339" s="19" t="s">
        <v>224</v>
      </c>
      <c r="AU339" s="19" t="s">
        <v>85</v>
      </c>
    </row>
    <row r="340" spans="1:65" s="13" customFormat="1" ht="22.5">
      <c r="B340" s="195"/>
      <c r="C340" s="196"/>
      <c r="D340" s="197" t="s">
        <v>226</v>
      </c>
      <c r="E340" s="198" t="s">
        <v>19</v>
      </c>
      <c r="F340" s="199" t="s">
        <v>565</v>
      </c>
      <c r="G340" s="196"/>
      <c r="H340" s="198" t="s">
        <v>19</v>
      </c>
      <c r="I340" s="200"/>
      <c r="J340" s="196"/>
      <c r="K340" s="196"/>
      <c r="L340" s="201"/>
      <c r="M340" s="202"/>
      <c r="N340" s="203"/>
      <c r="O340" s="203"/>
      <c r="P340" s="203"/>
      <c r="Q340" s="203"/>
      <c r="R340" s="203"/>
      <c r="S340" s="203"/>
      <c r="T340" s="204"/>
      <c r="AT340" s="205" t="s">
        <v>226</v>
      </c>
      <c r="AU340" s="205" t="s">
        <v>85</v>
      </c>
      <c r="AV340" s="13" t="s">
        <v>83</v>
      </c>
      <c r="AW340" s="13" t="s">
        <v>36</v>
      </c>
      <c r="AX340" s="13" t="s">
        <v>75</v>
      </c>
      <c r="AY340" s="205" t="s">
        <v>215</v>
      </c>
    </row>
    <row r="341" spans="1:65" s="14" customFormat="1" ht="11.25">
      <c r="B341" s="206"/>
      <c r="C341" s="207"/>
      <c r="D341" s="197" t="s">
        <v>226</v>
      </c>
      <c r="E341" s="208" t="s">
        <v>19</v>
      </c>
      <c r="F341" s="209" t="s">
        <v>85</v>
      </c>
      <c r="G341" s="207"/>
      <c r="H341" s="210">
        <v>2</v>
      </c>
      <c r="I341" s="211"/>
      <c r="J341" s="207"/>
      <c r="K341" s="207"/>
      <c r="L341" s="212"/>
      <c r="M341" s="213"/>
      <c r="N341" s="214"/>
      <c r="O341" s="214"/>
      <c r="P341" s="214"/>
      <c r="Q341" s="214"/>
      <c r="R341" s="214"/>
      <c r="S341" s="214"/>
      <c r="T341" s="215"/>
      <c r="AT341" s="216" t="s">
        <v>226</v>
      </c>
      <c r="AU341" s="216" t="s">
        <v>85</v>
      </c>
      <c r="AV341" s="14" t="s">
        <v>85</v>
      </c>
      <c r="AW341" s="14" t="s">
        <v>36</v>
      </c>
      <c r="AX341" s="14" t="s">
        <v>83</v>
      </c>
      <c r="AY341" s="216" t="s">
        <v>215</v>
      </c>
    </row>
    <row r="342" spans="1:65" s="2" customFormat="1" ht="21.75" customHeight="1">
      <c r="A342" s="36"/>
      <c r="B342" s="37"/>
      <c r="C342" s="217" t="s">
        <v>566</v>
      </c>
      <c r="D342" s="217" t="s">
        <v>288</v>
      </c>
      <c r="E342" s="218" t="s">
        <v>567</v>
      </c>
      <c r="F342" s="219" t="s">
        <v>568</v>
      </c>
      <c r="G342" s="220" t="s">
        <v>271</v>
      </c>
      <c r="H342" s="221">
        <v>0.01</v>
      </c>
      <c r="I342" s="222"/>
      <c r="J342" s="223">
        <f>ROUND(I342*H342,2)</f>
        <v>0</v>
      </c>
      <c r="K342" s="219" t="s">
        <v>221</v>
      </c>
      <c r="L342" s="224"/>
      <c r="M342" s="225" t="s">
        <v>19</v>
      </c>
      <c r="N342" s="226" t="s">
        <v>46</v>
      </c>
      <c r="O342" s="66"/>
      <c r="P342" s="186">
        <f>O342*H342</f>
        <v>0</v>
      </c>
      <c r="Q342" s="186">
        <v>1</v>
      </c>
      <c r="R342" s="186">
        <f>Q342*H342</f>
        <v>0.01</v>
      </c>
      <c r="S342" s="186">
        <v>0</v>
      </c>
      <c r="T342" s="187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188" t="s">
        <v>569</v>
      </c>
      <c r="AT342" s="188" t="s">
        <v>288</v>
      </c>
      <c r="AU342" s="188" t="s">
        <v>85</v>
      </c>
      <c r="AY342" s="19" t="s">
        <v>215</v>
      </c>
      <c r="BE342" s="189">
        <f>IF(N342="základní",J342,0)</f>
        <v>0</v>
      </c>
      <c r="BF342" s="189">
        <f>IF(N342="snížená",J342,0)</f>
        <v>0</v>
      </c>
      <c r="BG342" s="189">
        <f>IF(N342="zákl. přenesená",J342,0)</f>
        <v>0</v>
      </c>
      <c r="BH342" s="189">
        <f>IF(N342="sníž. přenesená",J342,0)</f>
        <v>0</v>
      </c>
      <c r="BI342" s="189">
        <f>IF(N342="nulová",J342,0)</f>
        <v>0</v>
      </c>
      <c r="BJ342" s="19" t="s">
        <v>83</v>
      </c>
      <c r="BK342" s="189">
        <f>ROUND(I342*H342,2)</f>
        <v>0</v>
      </c>
      <c r="BL342" s="19" t="s">
        <v>458</v>
      </c>
      <c r="BM342" s="188" t="s">
        <v>570</v>
      </c>
    </row>
    <row r="343" spans="1:65" s="14" customFormat="1" ht="11.25">
      <c r="B343" s="206"/>
      <c r="C343" s="207"/>
      <c r="D343" s="197" t="s">
        <v>226</v>
      </c>
      <c r="E343" s="208" t="s">
        <v>19</v>
      </c>
      <c r="F343" s="209" t="s">
        <v>6</v>
      </c>
      <c r="G343" s="207"/>
      <c r="H343" s="210">
        <v>0.01</v>
      </c>
      <c r="I343" s="211"/>
      <c r="J343" s="207"/>
      <c r="K343" s="207"/>
      <c r="L343" s="212"/>
      <c r="M343" s="213"/>
      <c r="N343" s="214"/>
      <c r="O343" s="214"/>
      <c r="P343" s="214"/>
      <c r="Q343" s="214"/>
      <c r="R343" s="214"/>
      <c r="S343" s="214"/>
      <c r="T343" s="215"/>
      <c r="AT343" s="216" t="s">
        <v>226</v>
      </c>
      <c r="AU343" s="216" t="s">
        <v>85</v>
      </c>
      <c r="AV343" s="14" t="s">
        <v>85</v>
      </c>
      <c r="AW343" s="14" t="s">
        <v>36</v>
      </c>
      <c r="AX343" s="14" t="s">
        <v>83</v>
      </c>
      <c r="AY343" s="216" t="s">
        <v>215</v>
      </c>
    </row>
    <row r="344" spans="1:65" s="2" customFormat="1" ht="24.2" customHeight="1">
      <c r="A344" s="36"/>
      <c r="B344" s="37"/>
      <c r="C344" s="177" t="s">
        <v>571</v>
      </c>
      <c r="D344" s="177" t="s">
        <v>218</v>
      </c>
      <c r="E344" s="178" t="s">
        <v>572</v>
      </c>
      <c r="F344" s="179" t="s">
        <v>573</v>
      </c>
      <c r="G344" s="180" t="s">
        <v>96</v>
      </c>
      <c r="H344" s="181">
        <v>139.1</v>
      </c>
      <c r="I344" s="182"/>
      <c r="J344" s="183">
        <f>ROUND(I344*H344,2)</f>
        <v>0</v>
      </c>
      <c r="K344" s="179" t="s">
        <v>221</v>
      </c>
      <c r="L344" s="41"/>
      <c r="M344" s="184" t="s">
        <v>19</v>
      </c>
      <c r="N344" s="185" t="s">
        <v>46</v>
      </c>
      <c r="O344" s="66"/>
      <c r="P344" s="186">
        <f>O344*H344</f>
        <v>0</v>
      </c>
      <c r="Q344" s="186">
        <v>0</v>
      </c>
      <c r="R344" s="186">
        <f>Q344*H344</f>
        <v>0</v>
      </c>
      <c r="S344" s="186">
        <v>1.67E-3</v>
      </c>
      <c r="T344" s="187">
        <f>S344*H344</f>
        <v>0.232297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188" t="s">
        <v>458</v>
      </c>
      <c r="AT344" s="188" t="s">
        <v>218</v>
      </c>
      <c r="AU344" s="188" t="s">
        <v>85</v>
      </c>
      <c r="AY344" s="19" t="s">
        <v>215</v>
      </c>
      <c r="BE344" s="189">
        <f>IF(N344="základní",J344,0)</f>
        <v>0</v>
      </c>
      <c r="BF344" s="189">
        <f>IF(N344="snížená",J344,0)</f>
        <v>0</v>
      </c>
      <c r="BG344" s="189">
        <f>IF(N344="zákl. přenesená",J344,0)</f>
        <v>0</v>
      </c>
      <c r="BH344" s="189">
        <f>IF(N344="sníž. přenesená",J344,0)</f>
        <v>0</v>
      </c>
      <c r="BI344" s="189">
        <f>IF(N344="nulová",J344,0)</f>
        <v>0</v>
      </c>
      <c r="BJ344" s="19" t="s">
        <v>83</v>
      </c>
      <c r="BK344" s="189">
        <f>ROUND(I344*H344,2)</f>
        <v>0</v>
      </c>
      <c r="BL344" s="19" t="s">
        <v>458</v>
      </c>
      <c r="BM344" s="188" t="s">
        <v>574</v>
      </c>
    </row>
    <row r="345" spans="1:65" s="2" customFormat="1" ht="11.25">
      <c r="A345" s="36"/>
      <c r="B345" s="37"/>
      <c r="C345" s="38"/>
      <c r="D345" s="190" t="s">
        <v>224</v>
      </c>
      <c r="E345" s="38"/>
      <c r="F345" s="191" t="s">
        <v>575</v>
      </c>
      <c r="G345" s="38"/>
      <c r="H345" s="38"/>
      <c r="I345" s="192"/>
      <c r="J345" s="38"/>
      <c r="K345" s="38"/>
      <c r="L345" s="41"/>
      <c r="M345" s="193"/>
      <c r="N345" s="194"/>
      <c r="O345" s="66"/>
      <c r="P345" s="66"/>
      <c r="Q345" s="66"/>
      <c r="R345" s="66"/>
      <c r="S345" s="66"/>
      <c r="T345" s="67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T345" s="19" t="s">
        <v>224</v>
      </c>
      <c r="AU345" s="19" t="s">
        <v>85</v>
      </c>
    </row>
    <row r="346" spans="1:65" s="13" customFormat="1" ht="11.25">
      <c r="B346" s="195"/>
      <c r="C346" s="196"/>
      <c r="D346" s="197" t="s">
        <v>226</v>
      </c>
      <c r="E346" s="198" t="s">
        <v>19</v>
      </c>
      <c r="F346" s="199" t="s">
        <v>576</v>
      </c>
      <c r="G346" s="196"/>
      <c r="H346" s="198" t="s">
        <v>19</v>
      </c>
      <c r="I346" s="200"/>
      <c r="J346" s="196"/>
      <c r="K346" s="196"/>
      <c r="L346" s="201"/>
      <c r="M346" s="202"/>
      <c r="N346" s="203"/>
      <c r="O346" s="203"/>
      <c r="P346" s="203"/>
      <c r="Q346" s="203"/>
      <c r="R346" s="203"/>
      <c r="S346" s="203"/>
      <c r="T346" s="204"/>
      <c r="AT346" s="205" t="s">
        <v>226</v>
      </c>
      <c r="AU346" s="205" t="s">
        <v>85</v>
      </c>
      <c r="AV346" s="13" t="s">
        <v>83</v>
      </c>
      <c r="AW346" s="13" t="s">
        <v>36</v>
      </c>
      <c r="AX346" s="13" t="s">
        <v>75</v>
      </c>
      <c r="AY346" s="205" t="s">
        <v>215</v>
      </c>
    </row>
    <row r="347" spans="1:65" s="14" customFormat="1" ht="11.25">
      <c r="B347" s="206"/>
      <c r="C347" s="207"/>
      <c r="D347" s="197" t="s">
        <v>226</v>
      </c>
      <c r="E347" s="208" t="s">
        <v>19</v>
      </c>
      <c r="F347" s="209" t="s">
        <v>120</v>
      </c>
      <c r="G347" s="207"/>
      <c r="H347" s="210">
        <v>139.1</v>
      </c>
      <c r="I347" s="211"/>
      <c r="J347" s="207"/>
      <c r="K347" s="207"/>
      <c r="L347" s="212"/>
      <c r="M347" s="213"/>
      <c r="N347" s="214"/>
      <c r="O347" s="214"/>
      <c r="P347" s="214"/>
      <c r="Q347" s="214"/>
      <c r="R347" s="214"/>
      <c r="S347" s="214"/>
      <c r="T347" s="215"/>
      <c r="AT347" s="216" t="s">
        <v>226</v>
      </c>
      <c r="AU347" s="216" t="s">
        <v>85</v>
      </c>
      <c r="AV347" s="14" t="s">
        <v>85</v>
      </c>
      <c r="AW347" s="14" t="s">
        <v>36</v>
      </c>
      <c r="AX347" s="14" t="s">
        <v>83</v>
      </c>
      <c r="AY347" s="216" t="s">
        <v>215</v>
      </c>
    </row>
    <row r="348" spans="1:65" s="2" customFormat="1" ht="24.2" customHeight="1">
      <c r="A348" s="36"/>
      <c r="B348" s="37"/>
      <c r="C348" s="177" t="s">
        <v>577</v>
      </c>
      <c r="D348" s="177" t="s">
        <v>218</v>
      </c>
      <c r="E348" s="178" t="s">
        <v>578</v>
      </c>
      <c r="F348" s="179" t="s">
        <v>579</v>
      </c>
      <c r="G348" s="180" t="s">
        <v>96</v>
      </c>
      <c r="H348" s="181">
        <v>25.4</v>
      </c>
      <c r="I348" s="182"/>
      <c r="J348" s="183">
        <f>ROUND(I348*H348,2)</f>
        <v>0</v>
      </c>
      <c r="K348" s="179" t="s">
        <v>221</v>
      </c>
      <c r="L348" s="41"/>
      <c r="M348" s="184" t="s">
        <v>19</v>
      </c>
      <c r="N348" s="185" t="s">
        <v>46</v>
      </c>
      <c r="O348" s="66"/>
      <c r="P348" s="186">
        <f>O348*H348</f>
        <v>0</v>
      </c>
      <c r="Q348" s="186">
        <v>0</v>
      </c>
      <c r="R348" s="186">
        <f>Q348*H348</f>
        <v>0</v>
      </c>
      <c r="S348" s="186">
        <v>2.2300000000000002E-3</v>
      </c>
      <c r="T348" s="187">
        <f>S348*H348</f>
        <v>5.6642000000000005E-2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188" t="s">
        <v>458</v>
      </c>
      <c r="AT348" s="188" t="s">
        <v>218</v>
      </c>
      <c r="AU348" s="188" t="s">
        <v>85</v>
      </c>
      <c r="AY348" s="19" t="s">
        <v>215</v>
      </c>
      <c r="BE348" s="189">
        <f>IF(N348="základní",J348,0)</f>
        <v>0</v>
      </c>
      <c r="BF348" s="189">
        <f>IF(N348="snížená",J348,0)</f>
        <v>0</v>
      </c>
      <c r="BG348" s="189">
        <f>IF(N348="zákl. přenesená",J348,0)</f>
        <v>0</v>
      </c>
      <c r="BH348" s="189">
        <f>IF(N348="sníž. přenesená",J348,0)</f>
        <v>0</v>
      </c>
      <c r="BI348" s="189">
        <f>IF(N348="nulová",J348,0)</f>
        <v>0</v>
      </c>
      <c r="BJ348" s="19" t="s">
        <v>83</v>
      </c>
      <c r="BK348" s="189">
        <f>ROUND(I348*H348,2)</f>
        <v>0</v>
      </c>
      <c r="BL348" s="19" t="s">
        <v>458</v>
      </c>
      <c r="BM348" s="188" t="s">
        <v>580</v>
      </c>
    </row>
    <row r="349" spans="1:65" s="2" customFormat="1" ht="11.25">
      <c r="A349" s="36"/>
      <c r="B349" s="37"/>
      <c r="C349" s="38"/>
      <c r="D349" s="190" t="s">
        <v>224</v>
      </c>
      <c r="E349" s="38"/>
      <c r="F349" s="191" t="s">
        <v>581</v>
      </c>
      <c r="G349" s="38"/>
      <c r="H349" s="38"/>
      <c r="I349" s="192"/>
      <c r="J349" s="38"/>
      <c r="K349" s="38"/>
      <c r="L349" s="41"/>
      <c r="M349" s="193"/>
      <c r="N349" s="194"/>
      <c r="O349" s="66"/>
      <c r="P349" s="66"/>
      <c r="Q349" s="66"/>
      <c r="R349" s="66"/>
      <c r="S349" s="66"/>
      <c r="T349" s="67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T349" s="19" t="s">
        <v>224</v>
      </c>
      <c r="AU349" s="19" t="s">
        <v>85</v>
      </c>
    </row>
    <row r="350" spans="1:65" s="13" customFormat="1" ht="11.25">
      <c r="B350" s="195"/>
      <c r="C350" s="196"/>
      <c r="D350" s="197" t="s">
        <v>226</v>
      </c>
      <c r="E350" s="198" t="s">
        <v>19</v>
      </c>
      <c r="F350" s="199" t="s">
        <v>582</v>
      </c>
      <c r="G350" s="196"/>
      <c r="H350" s="198" t="s">
        <v>19</v>
      </c>
      <c r="I350" s="200"/>
      <c r="J350" s="196"/>
      <c r="K350" s="196"/>
      <c r="L350" s="201"/>
      <c r="M350" s="202"/>
      <c r="N350" s="203"/>
      <c r="O350" s="203"/>
      <c r="P350" s="203"/>
      <c r="Q350" s="203"/>
      <c r="R350" s="203"/>
      <c r="S350" s="203"/>
      <c r="T350" s="204"/>
      <c r="AT350" s="205" t="s">
        <v>226</v>
      </c>
      <c r="AU350" s="205" t="s">
        <v>85</v>
      </c>
      <c r="AV350" s="13" t="s">
        <v>83</v>
      </c>
      <c r="AW350" s="13" t="s">
        <v>36</v>
      </c>
      <c r="AX350" s="13" t="s">
        <v>75</v>
      </c>
      <c r="AY350" s="205" t="s">
        <v>215</v>
      </c>
    </row>
    <row r="351" spans="1:65" s="14" customFormat="1" ht="11.25">
      <c r="B351" s="206"/>
      <c r="C351" s="207"/>
      <c r="D351" s="197" t="s">
        <v>226</v>
      </c>
      <c r="E351" s="208" t="s">
        <v>19</v>
      </c>
      <c r="F351" s="209" t="s">
        <v>123</v>
      </c>
      <c r="G351" s="207"/>
      <c r="H351" s="210">
        <v>25.4</v>
      </c>
      <c r="I351" s="211"/>
      <c r="J351" s="207"/>
      <c r="K351" s="207"/>
      <c r="L351" s="212"/>
      <c r="M351" s="213"/>
      <c r="N351" s="214"/>
      <c r="O351" s="214"/>
      <c r="P351" s="214"/>
      <c r="Q351" s="214"/>
      <c r="R351" s="214"/>
      <c r="S351" s="214"/>
      <c r="T351" s="215"/>
      <c r="AT351" s="216" t="s">
        <v>226</v>
      </c>
      <c r="AU351" s="216" t="s">
        <v>85</v>
      </c>
      <c r="AV351" s="14" t="s">
        <v>85</v>
      </c>
      <c r="AW351" s="14" t="s">
        <v>36</v>
      </c>
      <c r="AX351" s="14" t="s">
        <v>83</v>
      </c>
      <c r="AY351" s="216" t="s">
        <v>215</v>
      </c>
    </row>
    <row r="352" spans="1:65" s="2" customFormat="1" ht="16.5" customHeight="1">
      <c r="A352" s="36"/>
      <c r="B352" s="37"/>
      <c r="C352" s="177" t="s">
        <v>583</v>
      </c>
      <c r="D352" s="177" t="s">
        <v>218</v>
      </c>
      <c r="E352" s="178" t="s">
        <v>584</v>
      </c>
      <c r="F352" s="179" t="s">
        <v>585</v>
      </c>
      <c r="G352" s="180" t="s">
        <v>96</v>
      </c>
      <c r="H352" s="181">
        <v>147.30000000000001</v>
      </c>
      <c r="I352" s="182"/>
      <c r="J352" s="183">
        <f>ROUND(I352*H352,2)</f>
        <v>0</v>
      </c>
      <c r="K352" s="179" t="s">
        <v>221</v>
      </c>
      <c r="L352" s="41"/>
      <c r="M352" s="184" t="s">
        <v>19</v>
      </c>
      <c r="N352" s="185" t="s">
        <v>46</v>
      </c>
      <c r="O352" s="66"/>
      <c r="P352" s="186">
        <f>O352*H352</f>
        <v>0</v>
      </c>
      <c r="Q352" s="186">
        <v>0</v>
      </c>
      <c r="R352" s="186">
        <f>Q352*H352</f>
        <v>0</v>
      </c>
      <c r="S352" s="186">
        <v>3.9399999999999999E-3</v>
      </c>
      <c r="T352" s="187">
        <f>S352*H352</f>
        <v>0.58036200000000004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188" t="s">
        <v>458</v>
      </c>
      <c r="AT352" s="188" t="s">
        <v>218</v>
      </c>
      <c r="AU352" s="188" t="s">
        <v>85</v>
      </c>
      <c r="AY352" s="19" t="s">
        <v>215</v>
      </c>
      <c r="BE352" s="189">
        <f>IF(N352="základní",J352,0)</f>
        <v>0</v>
      </c>
      <c r="BF352" s="189">
        <f>IF(N352="snížená",J352,0)</f>
        <v>0</v>
      </c>
      <c r="BG352" s="189">
        <f>IF(N352="zákl. přenesená",J352,0)</f>
        <v>0</v>
      </c>
      <c r="BH352" s="189">
        <f>IF(N352="sníž. přenesená",J352,0)</f>
        <v>0</v>
      </c>
      <c r="BI352" s="189">
        <f>IF(N352="nulová",J352,0)</f>
        <v>0</v>
      </c>
      <c r="BJ352" s="19" t="s">
        <v>83</v>
      </c>
      <c r="BK352" s="189">
        <f>ROUND(I352*H352,2)</f>
        <v>0</v>
      </c>
      <c r="BL352" s="19" t="s">
        <v>458</v>
      </c>
      <c r="BM352" s="188" t="s">
        <v>586</v>
      </c>
    </row>
    <row r="353" spans="1:65" s="2" customFormat="1" ht="11.25">
      <c r="A353" s="36"/>
      <c r="B353" s="37"/>
      <c r="C353" s="38"/>
      <c r="D353" s="190" t="s">
        <v>224</v>
      </c>
      <c r="E353" s="38"/>
      <c r="F353" s="191" t="s">
        <v>587</v>
      </c>
      <c r="G353" s="38"/>
      <c r="H353" s="38"/>
      <c r="I353" s="192"/>
      <c r="J353" s="38"/>
      <c r="K353" s="38"/>
      <c r="L353" s="41"/>
      <c r="M353" s="193"/>
      <c r="N353" s="194"/>
      <c r="O353" s="66"/>
      <c r="P353" s="66"/>
      <c r="Q353" s="66"/>
      <c r="R353" s="66"/>
      <c r="S353" s="66"/>
      <c r="T353" s="67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T353" s="19" t="s">
        <v>224</v>
      </c>
      <c r="AU353" s="19" t="s">
        <v>85</v>
      </c>
    </row>
    <row r="354" spans="1:65" s="13" customFormat="1" ht="11.25">
      <c r="B354" s="195"/>
      <c r="C354" s="196"/>
      <c r="D354" s="197" t="s">
        <v>226</v>
      </c>
      <c r="E354" s="198" t="s">
        <v>19</v>
      </c>
      <c r="F354" s="199" t="s">
        <v>588</v>
      </c>
      <c r="G354" s="196"/>
      <c r="H354" s="198" t="s">
        <v>19</v>
      </c>
      <c r="I354" s="200"/>
      <c r="J354" s="196"/>
      <c r="K354" s="196"/>
      <c r="L354" s="201"/>
      <c r="M354" s="202"/>
      <c r="N354" s="203"/>
      <c r="O354" s="203"/>
      <c r="P354" s="203"/>
      <c r="Q354" s="203"/>
      <c r="R354" s="203"/>
      <c r="S354" s="203"/>
      <c r="T354" s="204"/>
      <c r="AT354" s="205" t="s">
        <v>226</v>
      </c>
      <c r="AU354" s="205" t="s">
        <v>85</v>
      </c>
      <c r="AV354" s="13" t="s">
        <v>83</v>
      </c>
      <c r="AW354" s="13" t="s">
        <v>36</v>
      </c>
      <c r="AX354" s="13" t="s">
        <v>75</v>
      </c>
      <c r="AY354" s="205" t="s">
        <v>215</v>
      </c>
    </row>
    <row r="355" spans="1:65" s="14" customFormat="1" ht="11.25">
      <c r="B355" s="206"/>
      <c r="C355" s="207"/>
      <c r="D355" s="197" t="s">
        <v>226</v>
      </c>
      <c r="E355" s="208" t="s">
        <v>19</v>
      </c>
      <c r="F355" s="209" t="s">
        <v>112</v>
      </c>
      <c r="G355" s="207"/>
      <c r="H355" s="210">
        <v>147.30000000000001</v>
      </c>
      <c r="I355" s="211"/>
      <c r="J355" s="207"/>
      <c r="K355" s="207"/>
      <c r="L355" s="212"/>
      <c r="M355" s="213"/>
      <c r="N355" s="214"/>
      <c r="O355" s="214"/>
      <c r="P355" s="214"/>
      <c r="Q355" s="214"/>
      <c r="R355" s="214"/>
      <c r="S355" s="214"/>
      <c r="T355" s="215"/>
      <c r="AT355" s="216" t="s">
        <v>226</v>
      </c>
      <c r="AU355" s="216" t="s">
        <v>85</v>
      </c>
      <c r="AV355" s="14" t="s">
        <v>85</v>
      </c>
      <c r="AW355" s="14" t="s">
        <v>36</v>
      </c>
      <c r="AX355" s="14" t="s">
        <v>83</v>
      </c>
      <c r="AY355" s="216" t="s">
        <v>215</v>
      </c>
    </row>
    <row r="356" spans="1:65" s="2" customFormat="1" ht="37.9" customHeight="1">
      <c r="A356" s="36"/>
      <c r="B356" s="37"/>
      <c r="C356" s="177" t="s">
        <v>589</v>
      </c>
      <c r="D356" s="177" t="s">
        <v>218</v>
      </c>
      <c r="E356" s="178" t="s">
        <v>590</v>
      </c>
      <c r="F356" s="179" t="s">
        <v>591</v>
      </c>
      <c r="G356" s="180" t="s">
        <v>537</v>
      </c>
      <c r="H356" s="181">
        <v>100</v>
      </c>
      <c r="I356" s="182"/>
      <c r="J356" s="183">
        <f>ROUND(I356*H356,2)</f>
        <v>0</v>
      </c>
      <c r="K356" s="179" t="s">
        <v>221</v>
      </c>
      <c r="L356" s="41"/>
      <c r="M356" s="184" t="s">
        <v>19</v>
      </c>
      <c r="N356" s="185" t="s">
        <v>46</v>
      </c>
      <c r="O356" s="66"/>
      <c r="P356" s="186">
        <f>O356*H356</f>
        <v>0</v>
      </c>
      <c r="Q356" s="186">
        <v>0</v>
      </c>
      <c r="R356" s="186">
        <f>Q356*H356</f>
        <v>0</v>
      </c>
      <c r="S356" s="186">
        <v>0</v>
      </c>
      <c r="T356" s="187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188" t="s">
        <v>458</v>
      </c>
      <c r="AT356" s="188" t="s">
        <v>218</v>
      </c>
      <c r="AU356" s="188" t="s">
        <v>85</v>
      </c>
      <c r="AY356" s="19" t="s">
        <v>215</v>
      </c>
      <c r="BE356" s="189">
        <f>IF(N356="základní",J356,0)</f>
        <v>0</v>
      </c>
      <c r="BF356" s="189">
        <f>IF(N356="snížená",J356,0)</f>
        <v>0</v>
      </c>
      <c r="BG356" s="189">
        <f>IF(N356="zákl. přenesená",J356,0)</f>
        <v>0</v>
      </c>
      <c r="BH356" s="189">
        <f>IF(N356="sníž. přenesená",J356,0)</f>
        <v>0</v>
      </c>
      <c r="BI356" s="189">
        <f>IF(N356="nulová",J356,0)</f>
        <v>0</v>
      </c>
      <c r="BJ356" s="19" t="s">
        <v>83</v>
      </c>
      <c r="BK356" s="189">
        <f>ROUND(I356*H356,2)</f>
        <v>0</v>
      </c>
      <c r="BL356" s="19" t="s">
        <v>458</v>
      </c>
      <c r="BM356" s="188" t="s">
        <v>592</v>
      </c>
    </row>
    <row r="357" spans="1:65" s="2" customFormat="1" ht="11.25">
      <c r="A357" s="36"/>
      <c r="B357" s="37"/>
      <c r="C357" s="38"/>
      <c r="D357" s="190" t="s">
        <v>224</v>
      </c>
      <c r="E357" s="38"/>
      <c r="F357" s="191" t="s">
        <v>593</v>
      </c>
      <c r="G357" s="38"/>
      <c r="H357" s="38"/>
      <c r="I357" s="192"/>
      <c r="J357" s="38"/>
      <c r="K357" s="38"/>
      <c r="L357" s="41"/>
      <c r="M357" s="193"/>
      <c r="N357" s="194"/>
      <c r="O357" s="66"/>
      <c r="P357" s="66"/>
      <c r="Q357" s="66"/>
      <c r="R357" s="66"/>
      <c r="S357" s="66"/>
      <c r="T357" s="67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T357" s="19" t="s">
        <v>224</v>
      </c>
      <c r="AU357" s="19" t="s">
        <v>85</v>
      </c>
    </row>
    <row r="358" spans="1:65" s="13" customFormat="1" ht="11.25">
      <c r="B358" s="195"/>
      <c r="C358" s="196"/>
      <c r="D358" s="197" t="s">
        <v>226</v>
      </c>
      <c r="E358" s="198" t="s">
        <v>19</v>
      </c>
      <c r="F358" s="199" t="s">
        <v>588</v>
      </c>
      <c r="G358" s="196"/>
      <c r="H358" s="198" t="s">
        <v>19</v>
      </c>
      <c r="I358" s="200"/>
      <c r="J358" s="196"/>
      <c r="K358" s="196"/>
      <c r="L358" s="201"/>
      <c r="M358" s="202"/>
      <c r="N358" s="203"/>
      <c r="O358" s="203"/>
      <c r="P358" s="203"/>
      <c r="Q358" s="203"/>
      <c r="R358" s="203"/>
      <c r="S358" s="203"/>
      <c r="T358" s="204"/>
      <c r="AT358" s="205" t="s">
        <v>226</v>
      </c>
      <c r="AU358" s="205" t="s">
        <v>85</v>
      </c>
      <c r="AV358" s="13" t="s">
        <v>83</v>
      </c>
      <c r="AW358" s="13" t="s">
        <v>36</v>
      </c>
      <c r="AX358" s="13" t="s">
        <v>75</v>
      </c>
      <c r="AY358" s="205" t="s">
        <v>215</v>
      </c>
    </row>
    <row r="359" spans="1:65" s="14" customFormat="1" ht="11.25">
      <c r="B359" s="206"/>
      <c r="C359" s="207"/>
      <c r="D359" s="197" t="s">
        <v>226</v>
      </c>
      <c r="E359" s="208" t="s">
        <v>19</v>
      </c>
      <c r="F359" s="209" t="s">
        <v>594</v>
      </c>
      <c r="G359" s="207"/>
      <c r="H359" s="210">
        <v>100</v>
      </c>
      <c r="I359" s="211"/>
      <c r="J359" s="207"/>
      <c r="K359" s="207"/>
      <c r="L359" s="212"/>
      <c r="M359" s="213"/>
      <c r="N359" s="214"/>
      <c r="O359" s="214"/>
      <c r="P359" s="214"/>
      <c r="Q359" s="214"/>
      <c r="R359" s="214"/>
      <c r="S359" s="214"/>
      <c r="T359" s="215"/>
      <c r="AT359" s="216" t="s">
        <v>226</v>
      </c>
      <c r="AU359" s="216" t="s">
        <v>85</v>
      </c>
      <c r="AV359" s="14" t="s">
        <v>85</v>
      </c>
      <c r="AW359" s="14" t="s">
        <v>36</v>
      </c>
      <c r="AX359" s="14" t="s">
        <v>83</v>
      </c>
      <c r="AY359" s="216" t="s">
        <v>215</v>
      </c>
    </row>
    <row r="360" spans="1:65" s="2" customFormat="1" ht="37.9" customHeight="1">
      <c r="A360" s="36"/>
      <c r="B360" s="37"/>
      <c r="C360" s="177" t="s">
        <v>595</v>
      </c>
      <c r="D360" s="177" t="s">
        <v>218</v>
      </c>
      <c r="E360" s="178" t="s">
        <v>596</v>
      </c>
      <c r="F360" s="179" t="s">
        <v>597</v>
      </c>
      <c r="G360" s="180" t="s">
        <v>96</v>
      </c>
      <c r="H360" s="181">
        <v>124.11</v>
      </c>
      <c r="I360" s="182"/>
      <c r="J360" s="183">
        <f>ROUND(I360*H360,2)</f>
        <v>0</v>
      </c>
      <c r="K360" s="179" t="s">
        <v>221</v>
      </c>
      <c r="L360" s="41"/>
      <c r="M360" s="184" t="s">
        <v>19</v>
      </c>
      <c r="N360" s="185" t="s">
        <v>46</v>
      </c>
      <c r="O360" s="66"/>
      <c r="P360" s="186">
        <f>O360*H360</f>
        <v>0</v>
      </c>
      <c r="Q360" s="186">
        <v>3.62E-3</v>
      </c>
      <c r="R360" s="186">
        <f>Q360*H360</f>
        <v>0.44927820000000002</v>
      </c>
      <c r="S360" s="186">
        <v>0</v>
      </c>
      <c r="T360" s="187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188" t="s">
        <v>458</v>
      </c>
      <c r="AT360" s="188" t="s">
        <v>218</v>
      </c>
      <c r="AU360" s="188" t="s">
        <v>85</v>
      </c>
      <c r="AY360" s="19" t="s">
        <v>215</v>
      </c>
      <c r="BE360" s="189">
        <f>IF(N360="základní",J360,0)</f>
        <v>0</v>
      </c>
      <c r="BF360" s="189">
        <f>IF(N360="snížená",J360,0)</f>
        <v>0</v>
      </c>
      <c r="BG360" s="189">
        <f>IF(N360="zákl. přenesená",J360,0)</f>
        <v>0</v>
      </c>
      <c r="BH360" s="189">
        <f>IF(N360="sníž. přenesená",J360,0)</f>
        <v>0</v>
      </c>
      <c r="BI360" s="189">
        <f>IF(N360="nulová",J360,0)</f>
        <v>0</v>
      </c>
      <c r="BJ360" s="19" t="s">
        <v>83</v>
      </c>
      <c r="BK360" s="189">
        <f>ROUND(I360*H360,2)</f>
        <v>0</v>
      </c>
      <c r="BL360" s="19" t="s">
        <v>458</v>
      </c>
      <c r="BM360" s="188" t="s">
        <v>598</v>
      </c>
    </row>
    <row r="361" spans="1:65" s="2" customFormat="1" ht="11.25">
      <c r="A361" s="36"/>
      <c r="B361" s="37"/>
      <c r="C361" s="38"/>
      <c r="D361" s="190" t="s">
        <v>224</v>
      </c>
      <c r="E361" s="38"/>
      <c r="F361" s="191" t="s">
        <v>599</v>
      </c>
      <c r="G361" s="38"/>
      <c r="H361" s="38"/>
      <c r="I361" s="192"/>
      <c r="J361" s="38"/>
      <c r="K361" s="38"/>
      <c r="L361" s="41"/>
      <c r="M361" s="193"/>
      <c r="N361" s="194"/>
      <c r="O361" s="66"/>
      <c r="P361" s="66"/>
      <c r="Q361" s="66"/>
      <c r="R361" s="66"/>
      <c r="S361" s="66"/>
      <c r="T361" s="67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T361" s="19" t="s">
        <v>224</v>
      </c>
      <c r="AU361" s="19" t="s">
        <v>85</v>
      </c>
    </row>
    <row r="362" spans="1:65" s="13" customFormat="1" ht="11.25">
      <c r="B362" s="195"/>
      <c r="C362" s="196"/>
      <c r="D362" s="197" t="s">
        <v>226</v>
      </c>
      <c r="E362" s="198" t="s">
        <v>19</v>
      </c>
      <c r="F362" s="199" t="s">
        <v>600</v>
      </c>
      <c r="G362" s="196"/>
      <c r="H362" s="198" t="s">
        <v>19</v>
      </c>
      <c r="I362" s="200"/>
      <c r="J362" s="196"/>
      <c r="K362" s="196"/>
      <c r="L362" s="201"/>
      <c r="M362" s="202"/>
      <c r="N362" s="203"/>
      <c r="O362" s="203"/>
      <c r="P362" s="203"/>
      <c r="Q362" s="203"/>
      <c r="R362" s="203"/>
      <c r="S362" s="203"/>
      <c r="T362" s="204"/>
      <c r="AT362" s="205" t="s">
        <v>226</v>
      </c>
      <c r="AU362" s="205" t="s">
        <v>85</v>
      </c>
      <c r="AV362" s="13" t="s">
        <v>83</v>
      </c>
      <c r="AW362" s="13" t="s">
        <v>36</v>
      </c>
      <c r="AX362" s="13" t="s">
        <v>75</v>
      </c>
      <c r="AY362" s="205" t="s">
        <v>215</v>
      </c>
    </row>
    <row r="363" spans="1:65" s="14" customFormat="1" ht="11.25">
      <c r="B363" s="206"/>
      <c r="C363" s="207"/>
      <c r="D363" s="197" t="s">
        <v>226</v>
      </c>
      <c r="E363" s="208" t="s">
        <v>19</v>
      </c>
      <c r="F363" s="209" t="s">
        <v>601</v>
      </c>
      <c r="G363" s="207"/>
      <c r="H363" s="210">
        <v>124.11</v>
      </c>
      <c r="I363" s="211"/>
      <c r="J363" s="207"/>
      <c r="K363" s="207"/>
      <c r="L363" s="212"/>
      <c r="M363" s="213"/>
      <c r="N363" s="214"/>
      <c r="O363" s="214"/>
      <c r="P363" s="214"/>
      <c r="Q363" s="214"/>
      <c r="R363" s="214"/>
      <c r="S363" s="214"/>
      <c r="T363" s="215"/>
      <c r="AT363" s="216" t="s">
        <v>226</v>
      </c>
      <c r="AU363" s="216" t="s">
        <v>85</v>
      </c>
      <c r="AV363" s="14" t="s">
        <v>85</v>
      </c>
      <c r="AW363" s="14" t="s">
        <v>36</v>
      </c>
      <c r="AX363" s="14" t="s">
        <v>83</v>
      </c>
      <c r="AY363" s="216" t="s">
        <v>215</v>
      </c>
    </row>
    <row r="364" spans="1:65" s="2" customFormat="1" ht="37.9" customHeight="1">
      <c r="A364" s="36"/>
      <c r="B364" s="37"/>
      <c r="C364" s="177" t="s">
        <v>602</v>
      </c>
      <c r="D364" s="177" t="s">
        <v>218</v>
      </c>
      <c r="E364" s="178" t="s">
        <v>603</v>
      </c>
      <c r="F364" s="179" t="s">
        <v>604</v>
      </c>
      <c r="G364" s="180" t="s">
        <v>96</v>
      </c>
      <c r="H364" s="181">
        <v>22.364999999999998</v>
      </c>
      <c r="I364" s="182"/>
      <c r="J364" s="183">
        <f>ROUND(I364*H364,2)</f>
        <v>0</v>
      </c>
      <c r="K364" s="179" t="s">
        <v>221</v>
      </c>
      <c r="L364" s="41"/>
      <c r="M364" s="184" t="s">
        <v>19</v>
      </c>
      <c r="N364" s="185" t="s">
        <v>46</v>
      </c>
      <c r="O364" s="66"/>
      <c r="P364" s="186">
        <f>O364*H364</f>
        <v>0</v>
      </c>
      <c r="Q364" s="186">
        <v>5.3899999999999998E-3</v>
      </c>
      <c r="R364" s="186">
        <f>Q364*H364</f>
        <v>0.12054734999999998</v>
      </c>
      <c r="S364" s="186">
        <v>0</v>
      </c>
      <c r="T364" s="187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188" t="s">
        <v>458</v>
      </c>
      <c r="AT364" s="188" t="s">
        <v>218</v>
      </c>
      <c r="AU364" s="188" t="s">
        <v>85</v>
      </c>
      <c r="AY364" s="19" t="s">
        <v>215</v>
      </c>
      <c r="BE364" s="189">
        <f>IF(N364="základní",J364,0)</f>
        <v>0</v>
      </c>
      <c r="BF364" s="189">
        <f>IF(N364="snížená",J364,0)</f>
        <v>0</v>
      </c>
      <c r="BG364" s="189">
        <f>IF(N364="zákl. přenesená",J364,0)</f>
        <v>0</v>
      </c>
      <c r="BH364" s="189">
        <f>IF(N364="sníž. přenesená",J364,0)</f>
        <v>0</v>
      </c>
      <c r="BI364" s="189">
        <f>IF(N364="nulová",J364,0)</f>
        <v>0</v>
      </c>
      <c r="BJ364" s="19" t="s">
        <v>83</v>
      </c>
      <c r="BK364" s="189">
        <f>ROUND(I364*H364,2)</f>
        <v>0</v>
      </c>
      <c r="BL364" s="19" t="s">
        <v>458</v>
      </c>
      <c r="BM364" s="188" t="s">
        <v>605</v>
      </c>
    </row>
    <row r="365" spans="1:65" s="2" customFormat="1" ht="11.25">
      <c r="A365" s="36"/>
      <c r="B365" s="37"/>
      <c r="C365" s="38"/>
      <c r="D365" s="190" t="s">
        <v>224</v>
      </c>
      <c r="E365" s="38"/>
      <c r="F365" s="191" t="s">
        <v>606</v>
      </c>
      <c r="G365" s="38"/>
      <c r="H365" s="38"/>
      <c r="I365" s="192"/>
      <c r="J365" s="38"/>
      <c r="K365" s="38"/>
      <c r="L365" s="41"/>
      <c r="M365" s="193"/>
      <c r="N365" s="194"/>
      <c r="O365" s="66"/>
      <c r="P365" s="66"/>
      <c r="Q365" s="66"/>
      <c r="R365" s="66"/>
      <c r="S365" s="66"/>
      <c r="T365" s="67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T365" s="19" t="s">
        <v>224</v>
      </c>
      <c r="AU365" s="19" t="s">
        <v>85</v>
      </c>
    </row>
    <row r="366" spans="1:65" s="13" customFormat="1" ht="11.25">
      <c r="B366" s="195"/>
      <c r="C366" s="196"/>
      <c r="D366" s="197" t="s">
        <v>226</v>
      </c>
      <c r="E366" s="198" t="s">
        <v>19</v>
      </c>
      <c r="F366" s="199" t="s">
        <v>607</v>
      </c>
      <c r="G366" s="196"/>
      <c r="H366" s="198" t="s">
        <v>19</v>
      </c>
      <c r="I366" s="200"/>
      <c r="J366" s="196"/>
      <c r="K366" s="196"/>
      <c r="L366" s="201"/>
      <c r="M366" s="202"/>
      <c r="N366" s="203"/>
      <c r="O366" s="203"/>
      <c r="P366" s="203"/>
      <c r="Q366" s="203"/>
      <c r="R366" s="203"/>
      <c r="S366" s="203"/>
      <c r="T366" s="204"/>
      <c r="AT366" s="205" t="s">
        <v>226</v>
      </c>
      <c r="AU366" s="205" t="s">
        <v>85</v>
      </c>
      <c r="AV366" s="13" t="s">
        <v>83</v>
      </c>
      <c r="AW366" s="13" t="s">
        <v>36</v>
      </c>
      <c r="AX366" s="13" t="s">
        <v>75</v>
      </c>
      <c r="AY366" s="205" t="s">
        <v>215</v>
      </c>
    </row>
    <row r="367" spans="1:65" s="14" customFormat="1" ht="11.25">
      <c r="B367" s="206"/>
      <c r="C367" s="207"/>
      <c r="D367" s="197" t="s">
        <v>226</v>
      </c>
      <c r="E367" s="208" t="s">
        <v>19</v>
      </c>
      <c r="F367" s="209" t="s">
        <v>608</v>
      </c>
      <c r="G367" s="207"/>
      <c r="H367" s="210">
        <v>22.364999999999998</v>
      </c>
      <c r="I367" s="211"/>
      <c r="J367" s="207"/>
      <c r="K367" s="207"/>
      <c r="L367" s="212"/>
      <c r="M367" s="213"/>
      <c r="N367" s="214"/>
      <c r="O367" s="214"/>
      <c r="P367" s="214"/>
      <c r="Q367" s="214"/>
      <c r="R367" s="214"/>
      <c r="S367" s="214"/>
      <c r="T367" s="215"/>
      <c r="AT367" s="216" t="s">
        <v>226</v>
      </c>
      <c r="AU367" s="216" t="s">
        <v>85</v>
      </c>
      <c r="AV367" s="14" t="s">
        <v>85</v>
      </c>
      <c r="AW367" s="14" t="s">
        <v>36</v>
      </c>
      <c r="AX367" s="14" t="s">
        <v>83</v>
      </c>
      <c r="AY367" s="216" t="s">
        <v>215</v>
      </c>
    </row>
    <row r="368" spans="1:65" s="2" customFormat="1" ht="55.5" customHeight="1">
      <c r="A368" s="36"/>
      <c r="B368" s="37"/>
      <c r="C368" s="177" t="s">
        <v>569</v>
      </c>
      <c r="D368" s="177" t="s">
        <v>218</v>
      </c>
      <c r="E368" s="178" t="s">
        <v>609</v>
      </c>
      <c r="F368" s="179" t="s">
        <v>610</v>
      </c>
      <c r="G368" s="180" t="s">
        <v>537</v>
      </c>
      <c r="H368" s="181">
        <v>36</v>
      </c>
      <c r="I368" s="182"/>
      <c r="J368" s="183">
        <f>ROUND(I368*H368,2)</f>
        <v>0</v>
      </c>
      <c r="K368" s="179" t="s">
        <v>221</v>
      </c>
      <c r="L368" s="41"/>
      <c r="M368" s="184" t="s">
        <v>19</v>
      </c>
      <c r="N368" s="185" t="s">
        <v>46</v>
      </c>
      <c r="O368" s="66"/>
      <c r="P368" s="186">
        <f>O368*H368</f>
        <v>0</v>
      </c>
      <c r="Q368" s="186">
        <v>0</v>
      </c>
      <c r="R368" s="186">
        <f>Q368*H368</f>
        <v>0</v>
      </c>
      <c r="S368" s="186">
        <v>0</v>
      </c>
      <c r="T368" s="187">
        <f>S368*H368</f>
        <v>0</v>
      </c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188" t="s">
        <v>458</v>
      </c>
      <c r="AT368" s="188" t="s">
        <v>218</v>
      </c>
      <c r="AU368" s="188" t="s">
        <v>85</v>
      </c>
      <c r="AY368" s="19" t="s">
        <v>215</v>
      </c>
      <c r="BE368" s="189">
        <f>IF(N368="základní",J368,0)</f>
        <v>0</v>
      </c>
      <c r="BF368" s="189">
        <f>IF(N368="snížená",J368,0)</f>
        <v>0</v>
      </c>
      <c r="BG368" s="189">
        <f>IF(N368="zákl. přenesená",J368,0)</f>
        <v>0</v>
      </c>
      <c r="BH368" s="189">
        <f>IF(N368="sníž. přenesená",J368,0)</f>
        <v>0</v>
      </c>
      <c r="BI368" s="189">
        <f>IF(N368="nulová",J368,0)</f>
        <v>0</v>
      </c>
      <c r="BJ368" s="19" t="s">
        <v>83</v>
      </c>
      <c r="BK368" s="189">
        <f>ROUND(I368*H368,2)</f>
        <v>0</v>
      </c>
      <c r="BL368" s="19" t="s">
        <v>458</v>
      </c>
      <c r="BM368" s="188" t="s">
        <v>611</v>
      </c>
    </row>
    <row r="369" spans="1:65" s="2" customFormat="1" ht="11.25">
      <c r="A369" s="36"/>
      <c r="B369" s="37"/>
      <c r="C369" s="38"/>
      <c r="D369" s="190" t="s">
        <v>224</v>
      </c>
      <c r="E369" s="38"/>
      <c r="F369" s="191" t="s">
        <v>612</v>
      </c>
      <c r="G369" s="38"/>
      <c r="H369" s="38"/>
      <c r="I369" s="192"/>
      <c r="J369" s="38"/>
      <c r="K369" s="38"/>
      <c r="L369" s="41"/>
      <c r="M369" s="193"/>
      <c r="N369" s="194"/>
      <c r="O369" s="66"/>
      <c r="P369" s="66"/>
      <c r="Q369" s="66"/>
      <c r="R369" s="66"/>
      <c r="S369" s="66"/>
      <c r="T369" s="67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T369" s="19" t="s">
        <v>224</v>
      </c>
      <c r="AU369" s="19" t="s">
        <v>85</v>
      </c>
    </row>
    <row r="370" spans="1:65" s="13" customFormat="1" ht="22.5">
      <c r="B370" s="195"/>
      <c r="C370" s="196"/>
      <c r="D370" s="197" t="s">
        <v>226</v>
      </c>
      <c r="E370" s="198" t="s">
        <v>19</v>
      </c>
      <c r="F370" s="199" t="s">
        <v>613</v>
      </c>
      <c r="G370" s="196"/>
      <c r="H370" s="198" t="s">
        <v>19</v>
      </c>
      <c r="I370" s="200"/>
      <c r="J370" s="196"/>
      <c r="K370" s="196"/>
      <c r="L370" s="201"/>
      <c r="M370" s="202"/>
      <c r="N370" s="203"/>
      <c r="O370" s="203"/>
      <c r="P370" s="203"/>
      <c r="Q370" s="203"/>
      <c r="R370" s="203"/>
      <c r="S370" s="203"/>
      <c r="T370" s="204"/>
      <c r="AT370" s="205" t="s">
        <v>226</v>
      </c>
      <c r="AU370" s="205" t="s">
        <v>85</v>
      </c>
      <c r="AV370" s="13" t="s">
        <v>83</v>
      </c>
      <c r="AW370" s="13" t="s">
        <v>36</v>
      </c>
      <c r="AX370" s="13" t="s">
        <v>75</v>
      </c>
      <c r="AY370" s="205" t="s">
        <v>215</v>
      </c>
    </row>
    <row r="371" spans="1:65" s="13" customFormat="1" ht="11.25">
      <c r="B371" s="195"/>
      <c r="C371" s="196"/>
      <c r="D371" s="197" t="s">
        <v>226</v>
      </c>
      <c r="E371" s="198" t="s">
        <v>19</v>
      </c>
      <c r="F371" s="199" t="s">
        <v>614</v>
      </c>
      <c r="G371" s="196"/>
      <c r="H371" s="198" t="s">
        <v>19</v>
      </c>
      <c r="I371" s="200"/>
      <c r="J371" s="196"/>
      <c r="K371" s="196"/>
      <c r="L371" s="201"/>
      <c r="M371" s="202"/>
      <c r="N371" s="203"/>
      <c r="O371" s="203"/>
      <c r="P371" s="203"/>
      <c r="Q371" s="203"/>
      <c r="R371" s="203"/>
      <c r="S371" s="203"/>
      <c r="T371" s="204"/>
      <c r="AT371" s="205" t="s">
        <v>226</v>
      </c>
      <c r="AU371" s="205" t="s">
        <v>85</v>
      </c>
      <c r="AV371" s="13" t="s">
        <v>83</v>
      </c>
      <c r="AW371" s="13" t="s">
        <v>36</v>
      </c>
      <c r="AX371" s="13" t="s">
        <v>75</v>
      </c>
      <c r="AY371" s="205" t="s">
        <v>215</v>
      </c>
    </row>
    <row r="372" spans="1:65" s="14" customFormat="1" ht="11.25">
      <c r="B372" s="206"/>
      <c r="C372" s="207"/>
      <c r="D372" s="197" t="s">
        <v>226</v>
      </c>
      <c r="E372" s="208" t="s">
        <v>19</v>
      </c>
      <c r="F372" s="209" t="s">
        <v>615</v>
      </c>
      <c r="G372" s="207"/>
      <c r="H372" s="210">
        <v>8</v>
      </c>
      <c r="I372" s="211"/>
      <c r="J372" s="207"/>
      <c r="K372" s="207"/>
      <c r="L372" s="212"/>
      <c r="M372" s="213"/>
      <c r="N372" s="214"/>
      <c r="O372" s="214"/>
      <c r="P372" s="214"/>
      <c r="Q372" s="214"/>
      <c r="R372" s="214"/>
      <c r="S372" s="214"/>
      <c r="T372" s="215"/>
      <c r="AT372" s="216" t="s">
        <v>226</v>
      </c>
      <c r="AU372" s="216" t="s">
        <v>85</v>
      </c>
      <c r="AV372" s="14" t="s">
        <v>85</v>
      </c>
      <c r="AW372" s="14" t="s">
        <v>36</v>
      </c>
      <c r="AX372" s="14" t="s">
        <v>75</v>
      </c>
      <c r="AY372" s="216" t="s">
        <v>215</v>
      </c>
    </row>
    <row r="373" spans="1:65" s="13" customFormat="1" ht="11.25">
      <c r="B373" s="195"/>
      <c r="C373" s="196"/>
      <c r="D373" s="197" t="s">
        <v>226</v>
      </c>
      <c r="E373" s="198" t="s">
        <v>19</v>
      </c>
      <c r="F373" s="199" t="s">
        <v>616</v>
      </c>
      <c r="G373" s="196"/>
      <c r="H373" s="198" t="s">
        <v>19</v>
      </c>
      <c r="I373" s="200"/>
      <c r="J373" s="196"/>
      <c r="K373" s="196"/>
      <c r="L373" s="201"/>
      <c r="M373" s="202"/>
      <c r="N373" s="203"/>
      <c r="O373" s="203"/>
      <c r="P373" s="203"/>
      <c r="Q373" s="203"/>
      <c r="R373" s="203"/>
      <c r="S373" s="203"/>
      <c r="T373" s="204"/>
      <c r="AT373" s="205" t="s">
        <v>226</v>
      </c>
      <c r="AU373" s="205" t="s">
        <v>85</v>
      </c>
      <c r="AV373" s="13" t="s">
        <v>83</v>
      </c>
      <c r="AW373" s="13" t="s">
        <v>36</v>
      </c>
      <c r="AX373" s="13" t="s">
        <v>75</v>
      </c>
      <c r="AY373" s="205" t="s">
        <v>215</v>
      </c>
    </row>
    <row r="374" spans="1:65" s="14" customFormat="1" ht="11.25">
      <c r="B374" s="206"/>
      <c r="C374" s="207"/>
      <c r="D374" s="197" t="s">
        <v>226</v>
      </c>
      <c r="E374" s="208" t="s">
        <v>19</v>
      </c>
      <c r="F374" s="209" t="s">
        <v>617</v>
      </c>
      <c r="G374" s="207"/>
      <c r="H374" s="210">
        <v>16</v>
      </c>
      <c r="I374" s="211"/>
      <c r="J374" s="207"/>
      <c r="K374" s="207"/>
      <c r="L374" s="212"/>
      <c r="M374" s="213"/>
      <c r="N374" s="214"/>
      <c r="O374" s="214"/>
      <c r="P374" s="214"/>
      <c r="Q374" s="214"/>
      <c r="R374" s="214"/>
      <c r="S374" s="214"/>
      <c r="T374" s="215"/>
      <c r="AT374" s="216" t="s">
        <v>226</v>
      </c>
      <c r="AU374" s="216" t="s">
        <v>85</v>
      </c>
      <c r="AV374" s="14" t="s">
        <v>85</v>
      </c>
      <c r="AW374" s="14" t="s">
        <v>36</v>
      </c>
      <c r="AX374" s="14" t="s">
        <v>75</v>
      </c>
      <c r="AY374" s="216" t="s">
        <v>215</v>
      </c>
    </row>
    <row r="375" spans="1:65" s="13" customFormat="1" ht="11.25">
      <c r="B375" s="195"/>
      <c r="C375" s="196"/>
      <c r="D375" s="197" t="s">
        <v>226</v>
      </c>
      <c r="E375" s="198" t="s">
        <v>19</v>
      </c>
      <c r="F375" s="199" t="s">
        <v>618</v>
      </c>
      <c r="G375" s="196"/>
      <c r="H375" s="198" t="s">
        <v>19</v>
      </c>
      <c r="I375" s="200"/>
      <c r="J375" s="196"/>
      <c r="K375" s="196"/>
      <c r="L375" s="201"/>
      <c r="M375" s="202"/>
      <c r="N375" s="203"/>
      <c r="O375" s="203"/>
      <c r="P375" s="203"/>
      <c r="Q375" s="203"/>
      <c r="R375" s="203"/>
      <c r="S375" s="203"/>
      <c r="T375" s="204"/>
      <c r="AT375" s="205" t="s">
        <v>226</v>
      </c>
      <c r="AU375" s="205" t="s">
        <v>85</v>
      </c>
      <c r="AV375" s="13" t="s">
        <v>83</v>
      </c>
      <c r="AW375" s="13" t="s">
        <v>36</v>
      </c>
      <c r="AX375" s="13" t="s">
        <v>75</v>
      </c>
      <c r="AY375" s="205" t="s">
        <v>215</v>
      </c>
    </row>
    <row r="376" spans="1:65" s="14" customFormat="1" ht="11.25">
      <c r="B376" s="206"/>
      <c r="C376" s="207"/>
      <c r="D376" s="197" t="s">
        <v>226</v>
      </c>
      <c r="E376" s="208" t="s">
        <v>19</v>
      </c>
      <c r="F376" s="209" t="s">
        <v>619</v>
      </c>
      <c r="G376" s="207"/>
      <c r="H376" s="210">
        <v>12</v>
      </c>
      <c r="I376" s="211"/>
      <c r="J376" s="207"/>
      <c r="K376" s="207"/>
      <c r="L376" s="212"/>
      <c r="M376" s="213"/>
      <c r="N376" s="214"/>
      <c r="O376" s="214"/>
      <c r="P376" s="214"/>
      <c r="Q376" s="214"/>
      <c r="R376" s="214"/>
      <c r="S376" s="214"/>
      <c r="T376" s="215"/>
      <c r="AT376" s="216" t="s">
        <v>226</v>
      </c>
      <c r="AU376" s="216" t="s">
        <v>85</v>
      </c>
      <c r="AV376" s="14" t="s">
        <v>85</v>
      </c>
      <c r="AW376" s="14" t="s">
        <v>36</v>
      </c>
      <c r="AX376" s="14" t="s">
        <v>75</v>
      </c>
      <c r="AY376" s="216" t="s">
        <v>215</v>
      </c>
    </row>
    <row r="377" spans="1:65" s="15" customFormat="1" ht="11.25">
      <c r="B377" s="227"/>
      <c r="C377" s="228"/>
      <c r="D377" s="197" t="s">
        <v>226</v>
      </c>
      <c r="E377" s="229" t="s">
        <v>19</v>
      </c>
      <c r="F377" s="230" t="s">
        <v>323</v>
      </c>
      <c r="G377" s="228"/>
      <c r="H377" s="231">
        <v>36</v>
      </c>
      <c r="I377" s="232"/>
      <c r="J377" s="228"/>
      <c r="K377" s="228"/>
      <c r="L377" s="233"/>
      <c r="M377" s="234"/>
      <c r="N377" s="235"/>
      <c r="O377" s="235"/>
      <c r="P377" s="235"/>
      <c r="Q377" s="235"/>
      <c r="R377" s="235"/>
      <c r="S377" s="235"/>
      <c r="T377" s="236"/>
      <c r="AT377" s="237" t="s">
        <v>226</v>
      </c>
      <c r="AU377" s="237" t="s">
        <v>85</v>
      </c>
      <c r="AV377" s="15" t="s">
        <v>222</v>
      </c>
      <c r="AW377" s="15" t="s">
        <v>36</v>
      </c>
      <c r="AX377" s="15" t="s">
        <v>83</v>
      </c>
      <c r="AY377" s="237" t="s">
        <v>215</v>
      </c>
    </row>
    <row r="378" spans="1:65" s="2" customFormat="1" ht="37.9" customHeight="1">
      <c r="A378" s="36"/>
      <c r="B378" s="37"/>
      <c r="C378" s="177" t="s">
        <v>620</v>
      </c>
      <c r="D378" s="177" t="s">
        <v>218</v>
      </c>
      <c r="E378" s="178" t="s">
        <v>621</v>
      </c>
      <c r="F378" s="179" t="s">
        <v>622</v>
      </c>
      <c r="G378" s="180" t="s">
        <v>96</v>
      </c>
      <c r="H378" s="181">
        <v>27.51</v>
      </c>
      <c r="I378" s="182"/>
      <c r="J378" s="183">
        <f>ROUND(I378*H378,2)</f>
        <v>0</v>
      </c>
      <c r="K378" s="179" t="s">
        <v>221</v>
      </c>
      <c r="L378" s="41"/>
      <c r="M378" s="184" t="s">
        <v>19</v>
      </c>
      <c r="N378" s="185" t="s">
        <v>46</v>
      </c>
      <c r="O378" s="66"/>
      <c r="P378" s="186">
        <f>O378*H378</f>
        <v>0</v>
      </c>
      <c r="Q378" s="186">
        <v>3.7399999999999998E-3</v>
      </c>
      <c r="R378" s="186">
        <f>Q378*H378</f>
        <v>0.1028874</v>
      </c>
      <c r="S378" s="186">
        <v>0</v>
      </c>
      <c r="T378" s="187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188" t="s">
        <v>458</v>
      </c>
      <c r="AT378" s="188" t="s">
        <v>218</v>
      </c>
      <c r="AU378" s="188" t="s">
        <v>85</v>
      </c>
      <c r="AY378" s="19" t="s">
        <v>215</v>
      </c>
      <c r="BE378" s="189">
        <f>IF(N378="základní",J378,0)</f>
        <v>0</v>
      </c>
      <c r="BF378" s="189">
        <f>IF(N378="snížená",J378,0)</f>
        <v>0</v>
      </c>
      <c r="BG378" s="189">
        <f>IF(N378="zákl. přenesená",J378,0)</f>
        <v>0</v>
      </c>
      <c r="BH378" s="189">
        <f>IF(N378="sníž. přenesená",J378,0)</f>
        <v>0</v>
      </c>
      <c r="BI378" s="189">
        <f>IF(N378="nulová",J378,0)</f>
        <v>0</v>
      </c>
      <c r="BJ378" s="19" t="s">
        <v>83</v>
      </c>
      <c r="BK378" s="189">
        <f>ROUND(I378*H378,2)</f>
        <v>0</v>
      </c>
      <c r="BL378" s="19" t="s">
        <v>458</v>
      </c>
      <c r="BM378" s="188" t="s">
        <v>623</v>
      </c>
    </row>
    <row r="379" spans="1:65" s="2" customFormat="1" ht="11.25">
      <c r="A379" s="36"/>
      <c r="B379" s="37"/>
      <c r="C379" s="38"/>
      <c r="D379" s="190" t="s">
        <v>224</v>
      </c>
      <c r="E379" s="38"/>
      <c r="F379" s="191" t="s">
        <v>624</v>
      </c>
      <c r="G379" s="38"/>
      <c r="H379" s="38"/>
      <c r="I379" s="192"/>
      <c r="J379" s="38"/>
      <c r="K379" s="38"/>
      <c r="L379" s="41"/>
      <c r="M379" s="193"/>
      <c r="N379" s="194"/>
      <c r="O379" s="66"/>
      <c r="P379" s="66"/>
      <c r="Q379" s="66"/>
      <c r="R379" s="66"/>
      <c r="S379" s="66"/>
      <c r="T379" s="67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T379" s="19" t="s">
        <v>224</v>
      </c>
      <c r="AU379" s="19" t="s">
        <v>85</v>
      </c>
    </row>
    <row r="380" spans="1:65" s="13" customFormat="1" ht="11.25">
      <c r="B380" s="195"/>
      <c r="C380" s="196"/>
      <c r="D380" s="197" t="s">
        <v>226</v>
      </c>
      <c r="E380" s="198" t="s">
        <v>19</v>
      </c>
      <c r="F380" s="199" t="s">
        <v>625</v>
      </c>
      <c r="G380" s="196"/>
      <c r="H380" s="198" t="s">
        <v>19</v>
      </c>
      <c r="I380" s="200"/>
      <c r="J380" s="196"/>
      <c r="K380" s="196"/>
      <c r="L380" s="201"/>
      <c r="M380" s="202"/>
      <c r="N380" s="203"/>
      <c r="O380" s="203"/>
      <c r="P380" s="203"/>
      <c r="Q380" s="203"/>
      <c r="R380" s="203"/>
      <c r="S380" s="203"/>
      <c r="T380" s="204"/>
      <c r="AT380" s="205" t="s">
        <v>226</v>
      </c>
      <c r="AU380" s="205" t="s">
        <v>85</v>
      </c>
      <c r="AV380" s="13" t="s">
        <v>83</v>
      </c>
      <c r="AW380" s="13" t="s">
        <v>36</v>
      </c>
      <c r="AX380" s="13" t="s">
        <v>75</v>
      </c>
      <c r="AY380" s="205" t="s">
        <v>215</v>
      </c>
    </row>
    <row r="381" spans="1:65" s="14" customFormat="1" ht="11.25">
      <c r="B381" s="206"/>
      <c r="C381" s="207"/>
      <c r="D381" s="197" t="s">
        <v>226</v>
      </c>
      <c r="E381" s="208" t="s">
        <v>19</v>
      </c>
      <c r="F381" s="209" t="s">
        <v>626</v>
      </c>
      <c r="G381" s="207"/>
      <c r="H381" s="210">
        <v>27.51</v>
      </c>
      <c r="I381" s="211"/>
      <c r="J381" s="207"/>
      <c r="K381" s="207"/>
      <c r="L381" s="212"/>
      <c r="M381" s="213"/>
      <c r="N381" s="214"/>
      <c r="O381" s="214"/>
      <c r="P381" s="214"/>
      <c r="Q381" s="214"/>
      <c r="R381" s="214"/>
      <c r="S381" s="214"/>
      <c r="T381" s="215"/>
      <c r="AT381" s="216" t="s">
        <v>226</v>
      </c>
      <c r="AU381" s="216" t="s">
        <v>85</v>
      </c>
      <c r="AV381" s="14" t="s">
        <v>85</v>
      </c>
      <c r="AW381" s="14" t="s">
        <v>36</v>
      </c>
      <c r="AX381" s="14" t="s">
        <v>83</v>
      </c>
      <c r="AY381" s="216" t="s">
        <v>215</v>
      </c>
    </row>
    <row r="382" spans="1:65" s="2" customFormat="1" ht="44.25" customHeight="1">
      <c r="A382" s="36"/>
      <c r="B382" s="37"/>
      <c r="C382" s="177" t="s">
        <v>627</v>
      </c>
      <c r="D382" s="177" t="s">
        <v>218</v>
      </c>
      <c r="E382" s="178" t="s">
        <v>628</v>
      </c>
      <c r="F382" s="179" t="s">
        <v>629</v>
      </c>
      <c r="G382" s="180" t="s">
        <v>96</v>
      </c>
      <c r="H382" s="181">
        <v>240.9</v>
      </c>
      <c r="I382" s="182"/>
      <c r="J382" s="183">
        <f>ROUND(I382*H382,2)</f>
        <v>0</v>
      </c>
      <c r="K382" s="179" t="s">
        <v>221</v>
      </c>
      <c r="L382" s="41"/>
      <c r="M382" s="184" t="s">
        <v>19</v>
      </c>
      <c r="N382" s="185" t="s">
        <v>46</v>
      </c>
      <c r="O382" s="66"/>
      <c r="P382" s="186">
        <f>O382*H382</f>
        <v>0</v>
      </c>
      <c r="Q382" s="186">
        <v>2.9499999999999999E-3</v>
      </c>
      <c r="R382" s="186">
        <f>Q382*H382</f>
        <v>0.71065500000000004</v>
      </c>
      <c r="S382" s="186">
        <v>0</v>
      </c>
      <c r="T382" s="187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188" t="s">
        <v>458</v>
      </c>
      <c r="AT382" s="188" t="s">
        <v>218</v>
      </c>
      <c r="AU382" s="188" t="s">
        <v>85</v>
      </c>
      <c r="AY382" s="19" t="s">
        <v>215</v>
      </c>
      <c r="BE382" s="189">
        <f>IF(N382="základní",J382,0)</f>
        <v>0</v>
      </c>
      <c r="BF382" s="189">
        <f>IF(N382="snížená",J382,0)</f>
        <v>0</v>
      </c>
      <c r="BG382" s="189">
        <f>IF(N382="zákl. přenesená",J382,0)</f>
        <v>0</v>
      </c>
      <c r="BH382" s="189">
        <f>IF(N382="sníž. přenesená",J382,0)</f>
        <v>0</v>
      </c>
      <c r="BI382" s="189">
        <f>IF(N382="nulová",J382,0)</f>
        <v>0</v>
      </c>
      <c r="BJ382" s="19" t="s">
        <v>83</v>
      </c>
      <c r="BK382" s="189">
        <f>ROUND(I382*H382,2)</f>
        <v>0</v>
      </c>
      <c r="BL382" s="19" t="s">
        <v>458</v>
      </c>
      <c r="BM382" s="188" t="s">
        <v>630</v>
      </c>
    </row>
    <row r="383" spans="1:65" s="2" customFormat="1" ht="11.25">
      <c r="A383" s="36"/>
      <c r="B383" s="37"/>
      <c r="C383" s="38"/>
      <c r="D383" s="190" t="s">
        <v>224</v>
      </c>
      <c r="E383" s="38"/>
      <c r="F383" s="191" t="s">
        <v>631</v>
      </c>
      <c r="G383" s="38"/>
      <c r="H383" s="38"/>
      <c r="I383" s="192"/>
      <c r="J383" s="38"/>
      <c r="K383" s="38"/>
      <c r="L383" s="41"/>
      <c r="M383" s="193"/>
      <c r="N383" s="194"/>
      <c r="O383" s="66"/>
      <c r="P383" s="66"/>
      <c r="Q383" s="66"/>
      <c r="R383" s="66"/>
      <c r="S383" s="66"/>
      <c r="T383" s="67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T383" s="19" t="s">
        <v>224</v>
      </c>
      <c r="AU383" s="19" t="s">
        <v>85</v>
      </c>
    </row>
    <row r="384" spans="1:65" s="13" customFormat="1" ht="11.25">
      <c r="B384" s="195"/>
      <c r="C384" s="196"/>
      <c r="D384" s="197" t="s">
        <v>226</v>
      </c>
      <c r="E384" s="198" t="s">
        <v>19</v>
      </c>
      <c r="F384" s="199" t="s">
        <v>632</v>
      </c>
      <c r="G384" s="196"/>
      <c r="H384" s="198" t="s">
        <v>19</v>
      </c>
      <c r="I384" s="200"/>
      <c r="J384" s="196"/>
      <c r="K384" s="196"/>
      <c r="L384" s="201"/>
      <c r="M384" s="202"/>
      <c r="N384" s="203"/>
      <c r="O384" s="203"/>
      <c r="P384" s="203"/>
      <c r="Q384" s="203"/>
      <c r="R384" s="203"/>
      <c r="S384" s="203"/>
      <c r="T384" s="204"/>
      <c r="AT384" s="205" t="s">
        <v>226</v>
      </c>
      <c r="AU384" s="205" t="s">
        <v>85</v>
      </c>
      <c r="AV384" s="13" t="s">
        <v>83</v>
      </c>
      <c r="AW384" s="13" t="s">
        <v>36</v>
      </c>
      <c r="AX384" s="13" t="s">
        <v>75</v>
      </c>
      <c r="AY384" s="205" t="s">
        <v>215</v>
      </c>
    </row>
    <row r="385" spans="1:65" s="14" customFormat="1" ht="11.25">
      <c r="B385" s="206"/>
      <c r="C385" s="207"/>
      <c r="D385" s="197" t="s">
        <v>226</v>
      </c>
      <c r="E385" s="208" t="s">
        <v>19</v>
      </c>
      <c r="F385" s="209" t="s">
        <v>633</v>
      </c>
      <c r="G385" s="207"/>
      <c r="H385" s="210">
        <v>24.86</v>
      </c>
      <c r="I385" s="211"/>
      <c r="J385" s="207"/>
      <c r="K385" s="207"/>
      <c r="L385" s="212"/>
      <c r="M385" s="213"/>
      <c r="N385" s="214"/>
      <c r="O385" s="214"/>
      <c r="P385" s="214"/>
      <c r="Q385" s="214"/>
      <c r="R385" s="214"/>
      <c r="S385" s="214"/>
      <c r="T385" s="215"/>
      <c r="AT385" s="216" t="s">
        <v>226</v>
      </c>
      <c r="AU385" s="216" t="s">
        <v>85</v>
      </c>
      <c r="AV385" s="14" t="s">
        <v>85</v>
      </c>
      <c r="AW385" s="14" t="s">
        <v>36</v>
      </c>
      <c r="AX385" s="14" t="s">
        <v>75</v>
      </c>
      <c r="AY385" s="216" t="s">
        <v>215</v>
      </c>
    </row>
    <row r="386" spans="1:65" s="13" customFormat="1" ht="22.5">
      <c r="B386" s="195"/>
      <c r="C386" s="196"/>
      <c r="D386" s="197" t="s">
        <v>226</v>
      </c>
      <c r="E386" s="198" t="s">
        <v>19</v>
      </c>
      <c r="F386" s="199" t="s">
        <v>634</v>
      </c>
      <c r="G386" s="196"/>
      <c r="H386" s="198" t="s">
        <v>19</v>
      </c>
      <c r="I386" s="200"/>
      <c r="J386" s="196"/>
      <c r="K386" s="196"/>
      <c r="L386" s="201"/>
      <c r="M386" s="202"/>
      <c r="N386" s="203"/>
      <c r="O386" s="203"/>
      <c r="P386" s="203"/>
      <c r="Q386" s="203"/>
      <c r="R386" s="203"/>
      <c r="S386" s="203"/>
      <c r="T386" s="204"/>
      <c r="AT386" s="205" t="s">
        <v>226</v>
      </c>
      <c r="AU386" s="205" t="s">
        <v>85</v>
      </c>
      <c r="AV386" s="13" t="s">
        <v>83</v>
      </c>
      <c r="AW386" s="13" t="s">
        <v>36</v>
      </c>
      <c r="AX386" s="13" t="s">
        <v>75</v>
      </c>
      <c r="AY386" s="205" t="s">
        <v>215</v>
      </c>
    </row>
    <row r="387" spans="1:65" s="14" customFormat="1" ht="11.25">
      <c r="B387" s="206"/>
      <c r="C387" s="207"/>
      <c r="D387" s="197" t="s">
        <v>226</v>
      </c>
      <c r="E387" s="208" t="s">
        <v>19</v>
      </c>
      <c r="F387" s="209" t="s">
        <v>635</v>
      </c>
      <c r="G387" s="207"/>
      <c r="H387" s="210">
        <v>82.83</v>
      </c>
      <c r="I387" s="211"/>
      <c r="J387" s="207"/>
      <c r="K387" s="207"/>
      <c r="L387" s="212"/>
      <c r="M387" s="213"/>
      <c r="N387" s="214"/>
      <c r="O387" s="214"/>
      <c r="P387" s="214"/>
      <c r="Q387" s="214"/>
      <c r="R387" s="214"/>
      <c r="S387" s="214"/>
      <c r="T387" s="215"/>
      <c r="AT387" s="216" t="s">
        <v>226</v>
      </c>
      <c r="AU387" s="216" t="s">
        <v>85</v>
      </c>
      <c r="AV387" s="14" t="s">
        <v>85</v>
      </c>
      <c r="AW387" s="14" t="s">
        <v>36</v>
      </c>
      <c r="AX387" s="14" t="s">
        <v>75</v>
      </c>
      <c r="AY387" s="216" t="s">
        <v>215</v>
      </c>
    </row>
    <row r="388" spans="1:65" s="13" customFormat="1" ht="22.5">
      <c r="B388" s="195"/>
      <c r="C388" s="196"/>
      <c r="D388" s="197" t="s">
        <v>226</v>
      </c>
      <c r="E388" s="198" t="s">
        <v>19</v>
      </c>
      <c r="F388" s="199" t="s">
        <v>636</v>
      </c>
      <c r="G388" s="196"/>
      <c r="H388" s="198" t="s">
        <v>19</v>
      </c>
      <c r="I388" s="200"/>
      <c r="J388" s="196"/>
      <c r="K388" s="196"/>
      <c r="L388" s="201"/>
      <c r="M388" s="202"/>
      <c r="N388" s="203"/>
      <c r="O388" s="203"/>
      <c r="P388" s="203"/>
      <c r="Q388" s="203"/>
      <c r="R388" s="203"/>
      <c r="S388" s="203"/>
      <c r="T388" s="204"/>
      <c r="AT388" s="205" t="s">
        <v>226</v>
      </c>
      <c r="AU388" s="205" t="s">
        <v>85</v>
      </c>
      <c r="AV388" s="13" t="s">
        <v>83</v>
      </c>
      <c r="AW388" s="13" t="s">
        <v>36</v>
      </c>
      <c r="AX388" s="13" t="s">
        <v>75</v>
      </c>
      <c r="AY388" s="205" t="s">
        <v>215</v>
      </c>
    </row>
    <row r="389" spans="1:65" s="14" customFormat="1" ht="11.25">
      <c r="B389" s="206"/>
      <c r="C389" s="207"/>
      <c r="D389" s="197" t="s">
        <v>226</v>
      </c>
      <c r="E389" s="208" t="s">
        <v>19</v>
      </c>
      <c r="F389" s="209" t="s">
        <v>637</v>
      </c>
      <c r="G389" s="207"/>
      <c r="H389" s="210">
        <v>133.21</v>
      </c>
      <c r="I389" s="211"/>
      <c r="J389" s="207"/>
      <c r="K389" s="207"/>
      <c r="L389" s="212"/>
      <c r="M389" s="213"/>
      <c r="N389" s="214"/>
      <c r="O389" s="214"/>
      <c r="P389" s="214"/>
      <c r="Q389" s="214"/>
      <c r="R389" s="214"/>
      <c r="S389" s="214"/>
      <c r="T389" s="215"/>
      <c r="AT389" s="216" t="s">
        <v>226</v>
      </c>
      <c r="AU389" s="216" t="s">
        <v>85</v>
      </c>
      <c r="AV389" s="14" t="s">
        <v>85</v>
      </c>
      <c r="AW389" s="14" t="s">
        <v>36</v>
      </c>
      <c r="AX389" s="14" t="s">
        <v>75</v>
      </c>
      <c r="AY389" s="216" t="s">
        <v>215</v>
      </c>
    </row>
    <row r="390" spans="1:65" s="15" customFormat="1" ht="11.25">
      <c r="B390" s="227"/>
      <c r="C390" s="228"/>
      <c r="D390" s="197" t="s">
        <v>226</v>
      </c>
      <c r="E390" s="229" t="s">
        <v>19</v>
      </c>
      <c r="F390" s="230" t="s">
        <v>323</v>
      </c>
      <c r="G390" s="228"/>
      <c r="H390" s="231">
        <v>240.9</v>
      </c>
      <c r="I390" s="232"/>
      <c r="J390" s="228"/>
      <c r="K390" s="228"/>
      <c r="L390" s="233"/>
      <c r="M390" s="234"/>
      <c r="N390" s="235"/>
      <c r="O390" s="235"/>
      <c r="P390" s="235"/>
      <c r="Q390" s="235"/>
      <c r="R390" s="235"/>
      <c r="S390" s="235"/>
      <c r="T390" s="236"/>
      <c r="AT390" s="237" t="s">
        <v>226</v>
      </c>
      <c r="AU390" s="237" t="s">
        <v>85</v>
      </c>
      <c r="AV390" s="15" t="s">
        <v>222</v>
      </c>
      <c r="AW390" s="15" t="s">
        <v>36</v>
      </c>
      <c r="AX390" s="15" t="s">
        <v>83</v>
      </c>
      <c r="AY390" s="237" t="s">
        <v>215</v>
      </c>
    </row>
    <row r="391" spans="1:65" s="2" customFormat="1" ht="37.9" customHeight="1">
      <c r="A391" s="36"/>
      <c r="B391" s="37"/>
      <c r="C391" s="177" t="s">
        <v>638</v>
      </c>
      <c r="D391" s="177" t="s">
        <v>218</v>
      </c>
      <c r="E391" s="178" t="s">
        <v>639</v>
      </c>
      <c r="F391" s="179" t="s">
        <v>640</v>
      </c>
      <c r="G391" s="180" t="s">
        <v>537</v>
      </c>
      <c r="H391" s="181">
        <v>2</v>
      </c>
      <c r="I391" s="182"/>
      <c r="J391" s="183">
        <f>ROUND(I391*H391,2)</f>
        <v>0</v>
      </c>
      <c r="K391" s="179" t="s">
        <v>221</v>
      </c>
      <c r="L391" s="41"/>
      <c r="M391" s="184" t="s">
        <v>19</v>
      </c>
      <c r="N391" s="185" t="s">
        <v>46</v>
      </c>
      <c r="O391" s="66"/>
      <c r="P391" s="186">
        <f>O391*H391</f>
        <v>0</v>
      </c>
      <c r="Q391" s="186">
        <v>4.4000000000000002E-4</v>
      </c>
      <c r="R391" s="186">
        <f>Q391*H391</f>
        <v>8.8000000000000003E-4</v>
      </c>
      <c r="S391" s="186">
        <v>0</v>
      </c>
      <c r="T391" s="187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188" t="s">
        <v>458</v>
      </c>
      <c r="AT391" s="188" t="s">
        <v>218</v>
      </c>
      <c r="AU391" s="188" t="s">
        <v>85</v>
      </c>
      <c r="AY391" s="19" t="s">
        <v>215</v>
      </c>
      <c r="BE391" s="189">
        <f>IF(N391="základní",J391,0)</f>
        <v>0</v>
      </c>
      <c r="BF391" s="189">
        <f>IF(N391="snížená",J391,0)</f>
        <v>0</v>
      </c>
      <c r="BG391" s="189">
        <f>IF(N391="zákl. přenesená",J391,0)</f>
        <v>0</v>
      </c>
      <c r="BH391" s="189">
        <f>IF(N391="sníž. přenesená",J391,0)</f>
        <v>0</v>
      </c>
      <c r="BI391" s="189">
        <f>IF(N391="nulová",J391,0)</f>
        <v>0</v>
      </c>
      <c r="BJ391" s="19" t="s">
        <v>83</v>
      </c>
      <c r="BK391" s="189">
        <f>ROUND(I391*H391,2)</f>
        <v>0</v>
      </c>
      <c r="BL391" s="19" t="s">
        <v>458</v>
      </c>
      <c r="BM391" s="188" t="s">
        <v>641</v>
      </c>
    </row>
    <row r="392" spans="1:65" s="2" customFormat="1" ht="11.25">
      <c r="A392" s="36"/>
      <c r="B392" s="37"/>
      <c r="C392" s="38"/>
      <c r="D392" s="190" t="s">
        <v>224</v>
      </c>
      <c r="E392" s="38"/>
      <c r="F392" s="191" t="s">
        <v>642</v>
      </c>
      <c r="G392" s="38"/>
      <c r="H392" s="38"/>
      <c r="I392" s="192"/>
      <c r="J392" s="38"/>
      <c r="K392" s="38"/>
      <c r="L392" s="41"/>
      <c r="M392" s="193"/>
      <c r="N392" s="194"/>
      <c r="O392" s="66"/>
      <c r="P392" s="66"/>
      <c r="Q392" s="66"/>
      <c r="R392" s="66"/>
      <c r="S392" s="66"/>
      <c r="T392" s="67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T392" s="19" t="s">
        <v>224</v>
      </c>
      <c r="AU392" s="19" t="s">
        <v>85</v>
      </c>
    </row>
    <row r="393" spans="1:65" s="13" customFormat="1" ht="11.25">
      <c r="B393" s="195"/>
      <c r="C393" s="196"/>
      <c r="D393" s="197" t="s">
        <v>226</v>
      </c>
      <c r="E393" s="198" t="s">
        <v>19</v>
      </c>
      <c r="F393" s="199" t="s">
        <v>643</v>
      </c>
      <c r="G393" s="196"/>
      <c r="H393" s="198" t="s">
        <v>19</v>
      </c>
      <c r="I393" s="200"/>
      <c r="J393" s="196"/>
      <c r="K393" s="196"/>
      <c r="L393" s="201"/>
      <c r="M393" s="202"/>
      <c r="N393" s="203"/>
      <c r="O393" s="203"/>
      <c r="P393" s="203"/>
      <c r="Q393" s="203"/>
      <c r="R393" s="203"/>
      <c r="S393" s="203"/>
      <c r="T393" s="204"/>
      <c r="AT393" s="205" t="s">
        <v>226</v>
      </c>
      <c r="AU393" s="205" t="s">
        <v>85</v>
      </c>
      <c r="AV393" s="13" t="s">
        <v>83</v>
      </c>
      <c r="AW393" s="13" t="s">
        <v>36</v>
      </c>
      <c r="AX393" s="13" t="s">
        <v>75</v>
      </c>
      <c r="AY393" s="205" t="s">
        <v>215</v>
      </c>
    </row>
    <row r="394" spans="1:65" s="14" customFormat="1" ht="11.25">
      <c r="B394" s="206"/>
      <c r="C394" s="207"/>
      <c r="D394" s="197" t="s">
        <v>226</v>
      </c>
      <c r="E394" s="208" t="s">
        <v>19</v>
      </c>
      <c r="F394" s="209" t="s">
        <v>85</v>
      </c>
      <c r="G394" s="207"/>
      <c r="H394" s="210">
        <v>2</v>
      </c>
      <c r="I394" s="211"/>
      <c r="J394" s="207"/>
      <c r="K394" s="207"/>
      <c r="L394" s="212"/>
      <c r="M394" s="213"/>
      <c r="N394" s="214"/>
      <c r="O394" s="214"/>
      <c r="P394" s="214"/>
      <c r="Q394" s="214"/>
      <c r="R394" s="214"/>
      <c r="S394" s="214"/>
      <c r="T394" s="215"/>
      <c r="AT394" s="216" t="s">
        <v>226</v>
      </c>
      <c r="AU394" s="216" t="s">
        <v>85</v>
      </c>
      <c r="AV394" s="14" t="s">
        <v>85</v>
      </c>
      <c r="AW394" s="14" t="s">
        <v>36</v>
      </c>
      <c r="AX394" s="14" t="s">
        <v>83</v>
      </c>
      <c r="AY394" s="216" t="s">
        <v>215</v>
      </c>
    </row>
    <row r="395" spans="1:65" s="2" customFormat="1" ht="37.9" customHeight="1">
      <c r="A395" s="36"/>
      <c r="B395" s="37"/>
      <c r="C395" s="177" t="s">
        <v>644</v>
      </c>
      <c r="D395" s="177" t="s">
        <v>218</v>
      </c>
      <c r="E395" s="178" t="s">
        <v>645</v>
      </c>
      <c r="F395" s="179" t="s">
        <v>646</v>
      </c>
      <c r="G395" s="180" t="s">
        <v>96</v>
      </c>
      <c r="H395" s="181">
        <v>153.30000000000001</v>
      </c>
      <c r="I395" s="182"/>
      <c r="J395" s="183">
        <f>ROUND(I395*H395,2)</f>
        <v>0</v>
      </c>
      <c r="K395" s="179" t="s">
        <v>221</v>
      </c>
      <c r="L395" s="41"/>
      <c r="M395" s="184" t="s">
        <v>19</v>
      </c>
      <c r="N395" s="185" t="s">
        <v>46</v>
      </c>
      <c r="O395" s="66"/>
      <c r="P395" s="186">
        <f>O395*H395</f>
        <v>0</v>
      </c>
      <c r="Q395" s="186">
        <v>2.0600000000000002E-3</v>
      </c>
      <c r="R395" s="186">
        <f>Q395*H395</f>
        <v>0.31579800000000008</v>
      </c>
      <c r="S395" s="186">
        <v>0</v>
      </c>
      <c r="T395" s="187">
        <f>S395*H395</f>
        <v>0</v>
      </c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R395" s="188" t="s">
        <v>458</v>
      </c>
      <c r="AT395" s="188" t="s">
        <v>218</v>
      </c>
      <c r="AU395" s="188" t="s">
        <v>85</v>
      </c>
      <c r="AY395" s="19" t="s">
        <v>215</v>
      </c>
      <c r="BE395" s="189">
        <f>IF(N395="základní",J395,0)</f>
        <v>0</v>
      </c>
      <c r="BF395" s="189">
        <f>IF(N395="snížená",J395,0)</f>
        <v>0</v>
      </c>
      <c r="BG395" s="189">
        <f>IF(N395="zákl. přenesená",J395,0)</f>
        <v>0</v>
      </c>
      <c r="BH395" s="189">
        <f>IF(N395="sníž. přenesená",J395,0)</f>
        <v>0</v>
      </c>
      <c r="BI395" s="189">
        <f>IF(N395="nulová",J395,0)</f>
        <v>0</v>
      </c>
      <c r="BJ395" s="19" t="s">
        <v>83</v>
      </c>
      <c r="BK395" s="189">
        <f>ROUND(I395*H395,2)</f>
        <v>0</v>
      </c>
      <c r="BL395" s="19" t="s">
        <v>458</v>
      </c>
      <c r="BM395" s="188" t="s">
        <v>647</v>
      </c>
    </row>
    <row r="396" spans="1:65" s="2" customFormat="1" ht="11.25">
      <c r="A396" s="36"/>
      <c r="B396" s="37"/>
      <c r="C396" s="38"/>
      <c r="D396" s="190" t="s">
        <v>224</v>
      </c>
      <c r="E396" s="38"/>
      <c r="F396" s="191" t="s">
        <v>648</v>
      </c>
      <c r="G396" s="38"/>
      <c r="H396" s="38"/>
      <c r="I396" s="192"/>
      <c r="J396" s="38"/>
      <c r="K396" s="38"/>
      <c r="L396" s="41"/>
      <c r="M396" s="193"/>
      <c r="N396" s="194"/>
      <c r="O396" s="66"/>
      <c r="P396" s="66"/>
      <c r="Q396" s="66"/>
      <c r="R396" s="66"/>
      <c r="S396" s="66"/>
      <c r="T396" s="67"/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T396" s="19" t="s">
        <v>224</v>
      </c>
      <c r="AU396" s="19" t="s">
        <v>85</v>
      </c>
    </row>
    <row r="397" spans="1:65" s="13" customFormat="1" ht="22.5">
      <c r="B397" s="195"/>
      <c r="C397" s="196"/>
      <c r="D397" s="197" t="s">
        <v>226</v>
      </c>
      <c r="E397" s="198" t="s">
        <v>19</v>
      </c>
      <c r="F397" s="199" t="s">
        <v>649</v>
      </c>
      <c r="G397" s="196"/>
      <c r="H397" s="198" t="s">
        <v>19</v>
      </c>
      <c r="I397" s="200"/>
      <c r="J397" s="196"/>
      <c r="K397" s="196"/>
      <c r="L397" s="201"/>
      <c r="M397" s="202"/>
      <c r="N397" s="203"/>
      <c r="O397" s="203"/>
      <c r="P397" s="203"/>
      <c r="Q397" s="203"/>
      <c r="R397" s="203"/>
      <c r="S397" s="203"/>
      <c r="T397" s="204"/>
      <c r="AT397" s="205" t="s">
        <v>226</v>
      </c>
      <c r="AU397" s="205" t="s">
        <v>85</v>
      </c>
      <c r="AV397" s="13" t="s">
        <v>83</v>
      </c>
      <c r="AW397" s="13" t="s">
        <v>36</v>
      </c>
      <c r="AX397" s="13" t="s">
        <v>75</v>
      </c>
      <c r="AY397" s="205" t="s">
        <v>215</v>
      </c>
    </row>
    <row r="398" spans="1:65" s="14" customFormat="1" ht="11.25">
      <c r="B398" s="206"/>
      <c r="C398" s="207"/>
      <c r="D398" s="197" t="s">
        <v>226</v>
      </c>
      <c r="E398" s="208" t="s">
        <v>19</v>
      </c>
      <c r="F398" s="209" t="s">
        <v>650</v>
      </c>
      <c r="G398" s="207"/>
      <c r="H398" s="210">
        <v>153.30000000000001</v>
      </c>
      <c r="I398" s="211"/>
      <c r="J398" s="207"/>
      <c r="K398" s="207"/>
      <c r="L398" s="212"/>
      <c r="M398" s="213"/>
      <c r="N398" s="214"/>
      <c r="O398" s="214"/>
      <c r="P398" s="214"/>
      <c r="Q398" s="214"/>
      <c r="R398" s="214"/>
      <c r="S398" s="214"/>
      <c r="T398" s="215"/>
      <c r="AT398" s="216" t="s">
        <v>226</v>
      </c>
      <c r="AU398" s="216" t="s">
        <v>85</v>
      </c>
      <c r="AV398" s="14" t="s">
        <v>85</v>
      </c>
      <c r="AW398" s="14" t="s">
        <v>36</v>
      </c>
      <c r="AX398" s="14" t="s">
        <v>75</v>
      </c>
      <c r="AY398" s="216" t="s">
        <v>215</v>
      </c>
    </row>
    <row r="399" spans="1:65" s="15" customFormat="1" ht="11.25">
      <c r="B399" s="227"/>
      <c r="C399" s="228"/>
      <c r="D399" s="197" t="s">
        <v>226</v>
      </c>
      <c r="E399" s="229" t="s">
        <v>19</v>
      </c>
      <c r="F399" s="230" t="s">
        <v>323</v>
      </c>
      <c r="G399" s="228"/>
      <c r="H399" s="231">
        <v>153.30000000000001</v>
      </c>
      <c r="I399" s="232"/>
      <c r="J399" s="228"/>
      <c r="K399" s="228"/>
      <c r="L399" s="233"/>
      <c r="M399" s="234"/>
      <c r="N399" s="235"/>
      <c r="O399" s="235"/>
      <c r="P399" s="235"/>
      <c r="Q399" s="235"/>
      <c r="R399" s="235"/>
      <c r="S399" s="235"/>
      <c r="T399" s="236"/>
      <c r="AT399" s="237" t="s">
        <v>226</v>
      </c>
      <c r="AU399" s="237" t="s">
        <v>85</v>
      </c>
      <c r="AV399" s="15" t="s">
        <v>222</v>
      </c>
      <c r="AW399" s="15" t="s">
        <v>36</v>
      </c>
      <c r="AX399" s="15" t="s">
        <v>83</v>
      </c>
      <c r="AY399" s="237" t="s">
        <v>215</v>
      </c>
    </row>
    <row r="400" spans="1:65" s="2" customFormat="1" ht="49.15" customHeight="1">
      <c r="A400" s="36"/>
      <c r="B400" s="37"/>
      <c r="C400" s="177" t="s">
        <v>651</v>
      </c>
      <c r="D400" s="177" t="s">
        <v>218</v>
      </c>
      <c r="E400" s="178" t="s">
        <v>652</v>
      </c>
      <c r="F400" s="179" t="s">
        <v>653</v>
      </c>
      <c r="G400" s="180" t="s">
        <v>271</v>
      </c>
      <c r="H400" s="181">
        <v>1.71</v>
      </c>
      <c r="I400" s="182"/>
      <c r="J400" s="183">
        <f>ROUND(I400*H400,2)</f>
        <v>0</v>
      </c>
      <c r="K400" s="179" t="s">
        <v>221</v>
      </c>
      <c r="L400" s="41"/>
      <c r="M400" s="184" t="s">
        <v>19</v>
      </c>
      <c r="N400" s="185" t="s">
        <v>46</v>
      </c>
      <c r="O400" s="66"/>
      <c r="P400" s="186">
        <f>O400*H400</f>
        <v>0</v>
      </c>
      <c r="Q400" s="186">
        <v>0</v>
      </c>
      <c r="R400" s="186">
        <f>Q400*H400</f>
        <v>0</v>
      </c>
      <c r="S400" s="186">
        <v>0</v>
      </c>
      <c r="T400" s="187">
        <f>S400*H400</f>
        <v>0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188" t="s">
        <v>458</v>
      </c>
      <c r="AT400" s="188" t="s">
        <v>218</v>
      </c>
      <c r="AU400" s="188" t="s">
        <v>85</v>
      </c>
      <c r="AY400" s="19" t="s">
        <v>215</v>
      </c>
      <c r="BE400" s="189">
        <f>IF(N400="základní",J400,0)</f>
        <v>0</v>
      </c>
      <c r="BF400" s="189">
        <f>IF(N400="snížená",J400,0)</f>
        <v>0</v>
      </c>
      <c r="BG400" s="189">
        <f>IF(N400="zákl. přenesená",J400,0)</f>
        <v>0</v>
      </c>
      <c r="BH400" s="189">
        <f>IF(N400="sníž. přenesená",J400,0)</f>
        <v>0</v>
      </c>
      <c r="BI400" s="189">
        <f>IF(N400="nulová",J400,0)</f>
        <v>0</v>
      </c>
      <c r="BJ400" s="19" t="s">
        <v>83</v>
      </c>
      <c r="BK400" s="189">
        <f>ROUND(I400*H400,2)</f>
        <v>0</v>
      </c>
      <c r="BL400" s="19" t="s">
        <v>458</v>
      </c>
      <c r="BM400" s="188" t="s">
        <v>654</v>
      </c>
    </row>
    <row r="401" spans="1:65" s="2" customFormat="1" ht="11.25">
      <c r="A401" s="36"/>
      <c r="B401" s="37"/>
      <c r="C401" s="38"/>
      <c r="D401" s="190" t="s">
        <v>224</v>
      </c>
      <c r="E401" s="38"/>
      <c r="F401" s="191" t="s">
        <v>655</v>
      </c>
      <c r="G401" s="38"/>
      <c r="H401" s="38"/>
      <c r="I401" s="192"/>
      <c r="J401" s="38"/>
      <c r="K401" s="38"/>
      <c r="L401" s="41"/>
      <c r="M401" s="193"/>
      <c r="N401" s="194"/>
      <c r="O401" s="66"/>
      <c r="P401" s="66"/>
      <c r="Q401" s="66"/>
      <c r="R401" s="66"/>
      <c r="S401" s="66"/>
      <c r="T401" s="67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T401" s="19" t="s">
        <v>224</v>
      </c>
      <c r="AU401" s="19" t="s">
        <v>85</v>
      </c>
    </row>
    <row r="402" spans="1:65" s="12" customFormat="1" ht="22.9" customHeight="1">
      <c r="B402" s="161"/>
      <c r="C402" s="162"/>
      <c r="D402" s="163" t="s">
        <v>74</v>
      </c>
      <c r="E402" s="175" t="s">
        <v>656</v>
      </c>
      <c r="F402" s="175" t="s">
        <v>657</v>
      </c>
      <c r="G402" s="162"/>
      <c r="H402" s="162"/>
      <c r="I402" s="165"/>
      <c r="J402" s="176">
        <f>BK402</f>
        <v>0</v>
      </c>
      <c r="K402" s="162"/>
      <c r="L402" s="167"/>
      <c r="M402" s="168"/>
      <c r="N402" s="169"/>
      <c r="O402" s="169"/>
      <c r="P402" s="170">
        <f>SUM(P403:P433)</f>
        <v>0</v>
      </c>
      <c r="Q402" s="169"/>
      <c r="R402" s="170">
        <f>SUM(R403:R433)</f>
        <v>0.16366</v>
      </c>
      <c r="S402" s="169"/>
      <c r="T402" s="171">
        <f>SUM(T403:T433)</f>
        <v>2.6374300000000002</v>
      </c>
      <c r="AR402" s="172" t="s">
        <v>85</v>
      </c>
      <c r="AT402" s="173" t="s">
        <v>74</v>
      </c>
      <c r="AU402" s="173" t="s">
        <v>83</v>
      </c>
      <c r="AY402" s="172" t="s">
        <v>215</v>
      </c>
      <c r="BK402" s="174">
        <f>SUM(BK403:BK433)</f>
        <v>0</v>
      </c>
    </row>
    <row r="403" spans="1:65" s="2" customFormat="1" ht="16.5" customHeight="1">
      <c r="A403" s="36"/>
      <c r="B403" s="37"/>
      <c r="C403" s="177" t="s">
        <v>658</v>
      </c>
      <c r="D403" s="177" t="s">
        <v>218</v>
      </c>
      <c r="E403" s="178" t="s">
        <v>659</v>
      </c>
      <c r="F403" s="179" t="s">
        <v>660</v>
      </c>
      <c r="G403" s="180" t="s">
        <v>91</v>
      </c>
      <c r="H403" s="181">
        <v>12</v>
      </c>
      <c r="I403" s="182"/>
      <c r="J403" s="183">
        <f>ROUND(I403*H403,2)</f>
        <v>0</v>
      </c>
      <c r="K403" s="179" t="s">
        <v>221</v>
      </c>
      <c r="L403" s="41"/>
      <c r="M403" s="184" t="s">
        <v>19</v>
      </c>
      <c r="N403" s="185" t="s">
        <v>46</v>
      </c>
      <c r="O403" s="66"/>
      <c r="P403" s="186">
        <f>O403*H403</f>
        <v>0</v>
      </c>
      <c r="Q403" s="186">
        <v>5.0000000000000002E-5</v>
      </c>
      <c r="R403" s="186">
        <f>Q403*H403</f>
        <v>6.0000000000000006E-4</v>
      </c>
      <c r="S403" s="186">
        <v>0</v>
      </c>
      <c r="T403" s="187">
        <f>S403*H403</f>
        <v>0</v>
      </c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R403" s="188" t="s">
        <v>458</v>
      </c>
      <c r="AT403" s="188" t="s">
        <v>218</v>
      </c>
      <c r="AU403" s="188" t="s">
        <v>85</v>
      </c>
      <c r="AY403" s="19" t="s">
        <v>215</v>
      </c>
      <c r="BE403" s="189">
        <f>IF(N403="základní",J403,0)</f>
        <v>0</v>
      </c>
      <c r="BF403" s="189">
        <f>IF(N403="snížená",J403,0)</f>
        <v>0</v>
      </c>
      <c r="BG403" s="189">
        <f>IF(N403="zákl. přenesená",J403,0)</f>
        <v>0</v>
      </c>
      <c r="BH403" s="189">
        <f>IF(N403="sníž. přenesená",J403,0)</f>
        <v>0</v>
      </c>
      <c r="BI403" s="189">
        <f>IF(N403="nulová",J403,0)</f>
        <v>0</v>
      </c>
      <c r="BJ403" s="19" t="s">
        <v>83</v>
      </c>
      <c r="BK403" s="189">
        <f>ROUND(I403*H403,2)</f>
        <v>0</v>
      </c>
      <c r="BL403" s="19" t="s">
        <v>458</v>
      </c>
      <c r="BM403" s="188" t="s">
        <v>661</v>
      </c>
    </row>
    <row r="404" spans="1:65" s="2" customFormat="1" ht="11.25">
      <c r="A404" s="36"/>
      <c r="B404" s="37"/>
      <c r="C404" s="38"/>
      <c r="D404" s="190" t="s">
        <v>224</v>
      </c>
      <c r="E404" s="38"/>
      <c r="F404" s="191" t="s">
        <v>662</v>
      </c>
      <c r="G404" s="38"/>
      <c r="H404" s="38"/>
      <c r="I404" s="192"/>
      <c r="J404" s="38"/>
      <c r="K404" s="38"/>
      <c r="L404" s="41"/>
      <c r="M404" s="193"/>
      <c r="N404" s="194"/>
      <c r="O404" s="66"/>
      <c r="P404" s="66"/>
      <c r="Q404" s="66"/>
      <c r="R404" s="66"/>
      <c r="S404" s="66"/>
      <c r="T404" s="67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T404" s="19" t="s">
        <v>224</v>
      </c>
      <c r="AU404" s="19" t="s">
        <v>85</v>
      </c>
    </row>
    <row r="405" spans="1:65" s="13" customFormat="1" ht="22.5">
      <c r="B405" s="195"/>
      <c r="C405" s="196"/>
      <c r="D405" s="197" t="s">
        <v>226</v>
      </c>
      <c r="E405" s="198" t="s">
        <v>19</v>
      </c>
      <c r="F405" s="199" t="s">
        <v>663</v>
      </c>
      <c r="G405" s="196"/>
      <c r="H405" s="198" t="s">
        <v>19</v>
      </c>
      <c r="I405" s="200"/>
      <c r="J405" s="196"/>
      <c r="K405" s="196"/>
      <c r="L405" s="201"/>
      <c r="M405" s="202"/>
      <c r="N405" s="203"/>
      <c r="O405" s="203"/>
      <c r="P405" s="203"/>
      <c r="Q405" s="203"/>
      <c r="R405" s="203"/>
      <c r="S405" s="203"/>
      <c r="T405" s="204"/>
      <c r="AT405" s="205" t="s">
        <v>226</v>
      </c>
      <c r="AU405" s="205" t="s">
        <v>85</v>
      </c>
      <c r="AV405" s="13" t="s">
        <v>83</v>
      </c>
      <c r="AW405" s="13" t="s">
        <v>36</v>
      </c>
      <c r="AX405" s="13" t="s">
        <v>75</v>
      </c>
      <c r="AY405" s="205" t="s">
        <v>215</v>
      </c>
    </row>
    <row r="406" spans="1:65" s="14" customFormat="1" ht="11.25">
      <c r="B406" s="206"/>
      <c r="C406" s="207"/>
      <c r="D406" s="197" t="s">
        <v>226</v>
      </c>
      <c r="E406" s="208" t="s">
        <v>19</v>
      </c>
      <c r="F406" s="209" t="s">
        <v>132</v>
      </c>
      <c r="G406" s="207"/>
      <c r="H406" s="210">
        <v>12</v>
      </c>
      <c r="I406" s="211"/>
      <c r="J406" s="207"/>
      <c r="K406" s="207"/>
      <c r="L406" s="212"/>
      <c r="M406" s="213"/>
      <c r="N406" s="214"/>
      <c r="O406" s="214"/>
      <c r="P406" s="214"/>
      <c r="Q406" s="214"/>
      <c r="R406" s="214"/>
      <c r="S406" s="214"/>
      <c r="T406" s="215"/>
      <c r="AT406" s="216" t="s">
        <v>226</v>
      </c>
      <c r="AU406" s="216" t="s">
        <v>85</v>
      </c>
      <c r="AV406" s="14" t="s">
        <v>85</v>
      </c>
      <c r="AW406" s="14" t="s">
        <v>36</v>
      </c>
      <c r="AX406" s="14" t="s">
        <v>83</v>
      </c>
      <c r="AY406" s="216" t="s">
        <v>215</v>
      </c>
    </row>
    <row r="407" spans="1:65" s="2" customFormat="1" ht="16.5" customHeight="1">
      <c r="A407" s="36"/>
      <c r="B407" s="37"/>
      <c r="C407" s="217" t="s">
        <v>664</v>
      </c>
      <c r="D407" s="217" t="s">
        <v>288</v>
      </c>
      <c r="E407" s="218" t="s">
        <v>665</v>
      </c>
      <c r="F407" s="219" t="s">
        <v>666</v>
      </c>
      <c r="G407" s="220" t="s">
        <v>91</v>
      </c>
      <c r="H407" s="221">
        <v>12</v>
      </c>
      <c r="I407" s="222"/>
      <c r="J407" s="223">
        <f>ROUND(I407*H407,2)</f>
        <v>0</v>
      </c>
      <c r="K407" s="219" t="s">
        <v>221</v>
      </c>
      <c r="L407" s="224"/>
      <c r="M407" s="225" t="s">
        <v>19</v>
      </c>
      <c r="N407" s="226" t="s">
        <v>46</v>
      </c>
      <c r="O407" s="66"/>
      <c r="P407" s="186">
        <f>O407*H407</f>
        <v>0</v>
      </c>
      <c r="Q407" s="186">
        <v>0.01</v>
      </c>
      <c r="R407" s="186">
        <f>Q407*H407</f>
        <v>0.12</v>
      </c>
      <c r="S407" s="186">
        <v>0</v>
      </c>
      <c r="T407" s="187">
        <f>S407*H407</f>
        <v>0</v>
      </c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R407" s="188" t="s">
        <v>569</v>
      </c>
      <c r="AT407" s="188" t="s">
        <v>288</v>
      </c>
      <c r="AU407" s="188" t="s">
        <v>85</v>
      </c>
      <c r="AY407" s="19" t="s">
        <v>215</v>
      </c>
      <c r="BE407" s="189">
        <f>IF(N407="základní",J407,0)</f>
        <v>0</v>
      </c>
      <c r="BF407" s="189">
        <f>IF(N407="snížená",J407,0)</f>
        <v>0</v>
      </c>
      <c r="BG407" s="189">
        <f>IF(N407="zákl. přenesená",J407,0)</f>
        <v>0</v>
      </c>
      <c r="BH407" s="189">
        <f>IF(N407="sníž. přenesená",J407,0)</f>
        <v>0</v>
      </c>
      <c r="BI407" s="189">
        <f>IF(N407="nulová",J407,0)</f>
        <v>0</v>
      </c>
      <c r="BJ407" s="19" t="s">
        <v>83</v>
      </c>
      <c r="BK407" s="189">
        <f>ROUND(I407*H407,2)</f>
        <v>0</v>
      </c>
      <c r="BL407" s="19" t="s">
        <v>458</v>
      </c>
      <c r="BM407" s="188" t="s">
        <v>667</v>
      </c>
    </row>
    <row r="408" spans="1:65" s="2" customFormat="1" ht="44.25" customHeight="1">
      <c r="A408" s="36"/>
      <c r="B408" s="37"/>
      <c r="C408" s="177" t="s">
        <v>668</v>
      </c>
      <c r="D408" s="177" t="s">
        <v>218</v>
      </c>
      <c r="E408" s="178" t="s">
        <v>669</v>
      </c>
      <c r="F408" s="179" t="s">
        <v>670</v>
      </c>
      <c r="G408" s="180" t="s">
        <v>537</v>
      </c>
      <c r="H408" s="181">
        <v>1</v>
      </c>
      <c r="I408" s="182"/>
      <c r="J408" s="183">
        <f>ROUND(I408*H408,2)</f>
        <v>0</v>
      </c>
      <c r="K408" s="179" t="s">
        <v>221</v>
      </c>
      <c r="L408" s="41"/>
      <c r="M408" s="184" t="s">
        <v>19</v>
      </c>
      <c r="N408" s="185" t="s">
        <v>46</v>
      </c>
      <c r="O408" s="66"/>
      <c r="P408" s="186">
        <f>O408*H408</f>
        <v>0</v>
      </c>
      <c r="Q408" s="186">
        <v>6.0000000000000002E-5</v>
      </c>
      <c r="R408" s="186">
        <f>Q408*H408</f>
        <v>6.0000000000000002E-5</v>
      </c>
      <c r="S408" s="186">
        <v>0</v>
      </c>
      <c r="T408" s="187">
        <f>S408*H408</f>
        <v>0</v>
      </c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R408" s="188" t="s">
        <v>458</v>
      </c>
      <c r="AT408" s="188" t="s">
        <v>218</v>
      </c>
      <c r="AU408" s="188" t="s">
        <v>85</v>
      </c>
      <c r="AY408" s="19" t="s">
        <v>215</v>
      </c>
      <c r="BE408" s="189">
        <f>IF(N408="základní",J408,0)</f>
        <v>0</v>
      </c>
      <c r="BF408" s="189">
        <f>IF(N408="snížená",J408,0)</f>
        <v>0</v>
      </c>
      <c r="BG408" s="189">
        <f>IF(N408="zákl. přenesená",J408,0)</f>
        <v>0</v>
      </c>
      <c r="BH408" s="189">
        <f>IF(N408="sníž. přenesená",J408,0)</f>
        <v>0</v>
      </c>
      <c r="BI408" s="189">
        <f>IF(N408="nulová",J408,0)</f>
        <v>0</v>
      </c>
      <c r="BJ408" s="19" t="s">
        <v>83</v>
      </c>
      <c r="BK408" s="189">
        <f>ROUND(I408*H408,2)</f>
        <v>0</v>
      </c>
      <c r="BL408" s="19" t="s">
        <v>458</v>
      </c>
      <c r="BM408" s="188" t="s">
        <v>671</v>
      </c>
    </row>
    <row r="409" spans="1:65" s="2" customFormat="1" ht="11.25">
      <c r="A409" s="36"/>
      <c r="B409" s="37"/>
      <c r="C409" s="38"/>
      <c r="D409" s="190" t="s">
        <v>224</v>
      </c>
      <c r="E409" s="38"/>
      <c r="F409" s="191" t="s">
        <v>672</v>
      </c>
      <c r="G409" s="38"/>
      <c r="H409" s="38"/>
      <c r="I409" s="192"/>
      <c r="J409" s="38"/>
      <c r="K409" s="38"/>
      <c r="L409" s="41"/>
      <c r="M409" s="193"/>
      <c r="N409" s="194"/>
      <c r="O409" s="66"/>
      <c r="P409" s="66"/>
      <c r="Q409" s="66"/>
      <c r="R409" s="66"/>
      <c r="S409" s="66"/>
      <c r="T409" s="67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T409" s="19" t="s">
        <v>224</v>
      </c>
      <c r="AU409" s="19" t="s">
        <v>85</v>
      </c>
    </row>
    <row r="410" spans="1:65" s="13" customFormat="1" ht="11.25">
      <c r="B410" s="195"/>
      <c r="C410" s="196"/>
      <c r="D410" s="197" t="s">
        <v>226</v>
      </c>
      <c r="E410" s="198" t="s">
        <v>19</v>
      </c>
      <c r="F410" s="199" t="s">
        <v>673</v>
      </c>
      <c r="G410" s="196"/>
      <c r="H410" s="198" t="s">
        <v>19</v>
      </c>
      <c r="I410" s="200"/>
      <c r="J410" s="196"/>
      <c r="K410" s="196"/>
      <c r="L410" s="201"/>
      <c r="M410" s="202"/>
      <c r="N410" s="203"/>
      <c r="O410" s="203"/>
      <c r="P410" s="203"/>
      <c r="Q410" s="203"/>
      <c r="R410" s="203"/>
      <c r="S410" s="203"/>
      <c r="T410" s="204"/>
      <c r="AT410" s="205" t="s">
        <v>226</v>
      </c>
      <c r="AU410" s="205" t="s">
        <v>85</v>
      </c>
      <c r="AV410" s="13" t="s">
        <v>83</v>
      </c>
      <c r="AW410" s="13" t="s">
        <v>36</v>
      </c>
      <c r="AX410" s="13" t="s">
        <v>75</v>
      </c>
      <c r="AY410" s="205" t="s">
        <v>215</v>
      </c>
    </row>
    <row r="411" spans="1:65" s="14" customFormat="1" ht="11.25">
      <c r="B411" s="206"/>
      <c r="C411" s="207"/>
      <c r="D411" s="197" t="s">
        <v>226</v>
      </c>
      <c r="E411" s="208" t="s">
        <v>19</v>
      </c>
      <c r="F411" s="209" t="s">
        <v>83</v>
      </c>
      <c r="G411" s="207"/>
      <c r="H411" s="210">
        <v>1</v>
      </c>
      <c r="I411" s="211"/>
      <c r="J411" s="207"/>
      <c r="K411" s="207"/>
      <c r="L411" s="212"/>
      <c r="M411" s="213"/>
      <c r="N411" s="214"/>
      <c r="O411" s="214"/>
      <c r="P411" s="214"/>
      <c r="Q411" s="214"/>
      <c r="R411" s="214"/>
      <c r="S411" s="214"/>
      <c r="T411" s="215"/>
      <c r="AT411" s="216" t="s">
        <v>226</v>
      </c>
      <c r="AU411" s="216" t="s">
        <v>85</v>
      </c>
      <c r="AV411" s="14" t="s">
        <v>85</v>
      </c>
      <c r="AW411" s="14" t="s">
        <v>36</v>
      </c>
      <c r="AX411" s="14" t="s">
        <v>83</v>
      </c>
      <c r="AY411" s="216" t="s">
        <v>215</v>
      </c>
    </row>
    <row r="412" spans="1:65" s="2" customFormat="1" ht="37.9" customHeight="1">
      <c r="A412" s="36"/>
      <c r="B412" s="37"/>
      <c r="C412" s="217" t="s">
        <v>674</v>
      </c>
      <c r="D412" s="217" t="s">
        <v>288</v>
      </c>
      <c r="E412" s="218" t="s">
        <v>675</v>
      </c>
      <c r="F412" s="219" t="s">
        <v>676</v>
      </c>
      <c r="G412" s="220" t="s">
        <v>537</v>
      </c>
      <c r="H412" s="221">
        <v>1</v>
      </c>
      <c r="I412" s="222"/>
      <c r="J412" s="223">
        <f>ROUND(I412*H412,2)</f>
        <v>0</v>
      </c>
      <c r="K412" s="219" t="s">
        <v>221</v>
      </c>
      <c r="L412" s="224"/>
      <c r="M412" s="225" t="s">
        <v>19</v>
      </c>
      <c r="N412" s="226" t="s">
        <v>46</v>
      </c>
      <c r="O412" s="66"/>
      <c r="P412" s="186">
        <f>O412*H412</f>
        <v>0</v>
      </c>
      <c r="Q412" s="186">
        <v>4.2999999999999997E-2</v>
      </c>
      <c r="R412" s="186">
        <f>Q412*H412</f>
        <v>4.2999999999999997E-2</v>
      </c>
      <c r="S412" s="186">
        <v>0</v>
      </c>
      <c r="T412" s="187">
        <f>S412*H412</f>
        <v>0</v>
      </c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188" t="s">
        <v>569</v>
      </c>
      <c r="AT412" s="188" t="s">
        <v>288</v>
      </c>
      <c r="AU412" s="188" t="s">
        <v>85</v>
      </c>
      <c r="AY412" s="19" t="s">
        <v>215</v>
      </c>
      <c r="BE412" s="189">
        <f>IF(N412="základní",J412,0)</f>
        <v>0</v>
      </c>
      <c r="BF412" s="189">
        <f>IF(N412="snížená",J412,0)</f>
        <v>0</v>
      </c>
      <c r="BG412" s="189">
        <f>IF(N412="zákl. přenesená",J412,0)</f>
        <v>0</v>
      </c>
      <c r="BH412" s="189">
        <f>IF(N412="sníž. přenesená",J412,0)</f>
        <v>0</v>
      </c>
      <c r="BI412" s="189">
        <f>IF(N412="nulová",J412,0)</f>
        <v>0</v>
      </c>
      <c r="BJ412" s="19" t="s">
        <v>83</v>
      </c>
      <c r="BK412" s="189">
        <f>ROUND(I412*H412,2)</f>
        <v>0</v>
      </c>
      <c r="BL412" s="19" t="s">
        <v>458</v>
      </c>
      <c r="BM412" s="188" t="s">
        <v>677</v>
      </c>
    </row>
    <row r="413" spans="1:65" s="2" customFormat="1" ht="33" customHeight="1">
      <c r="A413" s="36"/>
      <c r="B413" s="37"/>
      <c r="C413" s="177" t="s">
        <v>678</v>
      </c>
      <c r="D413" s="177" t="s">
        <v>218</v>
      </c>
      <c r="E413" s="178" t="s">
        <v>679</v>
      </c>
      <c r="F413" s="179" t="s">
        <v>680</v>
      </c>
      <c r="G413" s="180" t="s">
        <v>291</v>
      </c>
      <c r="H413" s="181">
        <v>230.4</v>
      </c>
      <c r="I413" s="182"/>
      <c r="J413" s="183">
        <f>ROUND(I413*H413,2)</f>
        <v>0</v>
      </c>
      <c r="K413" s="179" t="s">
        <v>221</v>
      </c>
      <c r="L413" s="41"/>
      <c r="M413" s="184" t="s">
        <v>19</v>
      </c>
      <c r="N413" s="185" t="s">
        <v>46</v>
      </c>
      <c r="O413" s="66"/>
      <c r="P413" s="186">
        <f>O413*H413</f>
        <v>0</v>
      </c>
      <c r="Q413" s="186">
        <v>0</v>
      </c>
      <c r="R413" s="186">
        <f>Q413*H413</f>
        <v>0</v>
      </c>
      <c r="S413" s="186">
        <v>1E-3</v>
      </c>
      <c r="T413" s="187">
        <f>S413*H413</f>
        <v>0.23040000000000002</v>
      </c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R413" s="188" t="s">
        <v>458</v>
      </c>
      <c r="AT413" s="188" t="s">
        <v>218</v>
      </c>
      <c r="AU413" s="188" t="s">
        <v>85</v>
      </c>
      <c r="AY413" s="19" t="s">
        <v>215</v>
      </c>
      <c r="BE413" s="189">
        <f>IF(N413="základní",J413,0)</f>
        <v>0</v>
      </c>
      <c r="BF413" s="189">
        <f>IF(N413="snížená",J413,0)</f>
        <v>0</v>
      </c>
      <c r="BG413" s="189">
        <f>IF(N413="zákl. přenesená",J413,0)</f>
        <v>0</v>
      </c>
      <c r="BH413" s="189">
        <f>IF(N413="sníž. přenesená",J413,0)</f>
        <v>0</v>
      </c>
      <c r="BI413" s="189">
        <f>IF(N413="nulová",J413,0)</f>
        <v>0</v>
      </c>
      <c r="BJ413" s="19" t="s">
        <v>83</v>
      </c>
      <c r="BK413" s="189">
        <f>ROUND(I413*H413,2)</f>
        <v>0</v>
      </c>
      <c r="BL413" s="19" t="s">
        <v>458</v>
      </c>
      <c r="BM413" s="188" t="s">
        <v>681</v>
      </c>
    </row>
    <row r="414" spans="1:65" s="2" customFormat="1" ht="11.25">
      <c r="A414" s="36"/>
      <c r="B414" s="37"/>
      <c r="C414" s="38"/>
      <c r="D414" s="190" t="s">
        <v>224</v>
      </c>
      <c r="E414" s="38"/>
      <c r="F414" s="191" t="s">
        <v>682</v>
      </c>
      <c r="G414" s="38"/>
      <c r="H414" s="38"/>
      <c r="I414" s="192"/>
      <c r="J414" s="38"/>
      <c r="K414" s="38"/>
      <c r="L414" s="41"/>
      <c r="M414" s="193"/>
      <c r="N414" s="194"/>
      <c r="O414" s="66"/>
      <c r="P414" s="66"/>
      <c r="Q414" s="66"/>
      <c r="R414" s="66"/>
      <c r="S414" s="66"/>
      <c r="T414" s="67"/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T414" s="19" t="s">
        <v>224</v>
      </c>
      <c r="AU414" s="19" t="s">
        <v>85</v>
      </c>
    </row>
    <row r="415" spans="1:65" s="13" customFormat="1" ht="11.25">
      <c r="B415" s="195"/>
      <c r="C415" s="196"/>
      <c r="D415" s="197" t="s">
        <v>226</v>
      </c>
      <c r="E415" s="198" t="s">
        <v>19</v>
      </c>
      <c r="F415" s="199" t="s">
        <v>683</v>
      </c>
      <c r="G415" s="196"/>
      <c r="H415" s="198" t="s">
        <v>19</v>
      </c>
      <c r="I415" s="200"/>
      <c r="J415" s="196"/>
      <c r="K415" s="196"/>
      <c r="L415" s="201"/>
      <c r="M415" s="202"/>
      <c r="N415" s="203"/>
      <c r="O415" s="203"/>
      <c r="P415" s="203"/>
      <c r="Q415" s="203"/>
      <c r="R415" s="203"/>
      <c r="S415" s="203"/>
      <c r="T415" s="204"/>
      <c r="AT415" s="205" t="s">
        <v>226</v>
      </c>
      <c r="AU415" s="205" t="s">
        <v>85</v>
      </c>
      <c r="AV415" s="13" t="s">
        <v>83</v>
      </c>
      <c r="AW415" s="13" t="s">
        <v>36</v>
      </c>
      <c r="AX415" s="13" t="s">
        <v>75</v>
      </c>
      <c r="AY415" s="205" t="s">
        <v>215</v>
      </c>
    </row>
    <row r="416" spans="1:65" s="14" customFormat="1" ht="11.25">
      <c r="B416" s="206"/>
      <c r="C416" s="207"/>
      <c r="D416" s="197" t="s">
        <v>226</v>
      </c>
      <c r="E416" s="208" t="s">
        <v>19</v>
      </c>
      <c r="F416" s="209" t="s">
        <v>684</v>
      </c>
      <c r="G416" s="207"/>
      <c r="H416" s="210">
        <v>230.4</v>
      </c>
      <c r="I416" s="211"/>
      <c r="J416" s="207"/>
      <c r="K416" s="207"/>
      <c r="L416" s="212"/>
      <c r="M416" s="213"/>
      <c r="N416" s="214"/>
      <c r="O416" s="214"/>
      <c r="P416" s="214"/>
      <c r="Q416" s="214"/>
      <c r="R416" s="214"/>
      <c r="S416" s="214"/>
      <c r="T416" s="215"/>
      <c r="AT416" s="216" t="s">
        <v>226</v>
      </c>
      <c r="AU416" s="216" t="s">
        <v>85</v>
      </c>
      <c r="AV416" s="14" t="s">
        <v>85</v>
      </c>
      <c r="AW416" s="14" t="s">
        <v>36</v>
      </c>
      <c r="AX416" s="14" t="s">
        <v>75</v>
      </c>
      <c r="AY416" s="216" t="s">
        <v>215</v>
      </c>
    </row>
    <row r="417" spans="1:65" s="15" customFormat="1" ht="11.25">
      <c r="B417" s="227"/>
      <c r="C417" s="228"/>
      <c r="D417" s="197" t="s">
        <v>226</v>
      </c>
      <c r="E417" s="229" t="s">
        <v>19</v>
      </c>
      <c r="F417" s="230" t="s">
        <v>323</v>
      </c>
      <c r="G417" s="228"/>
      <c r="H417" s="231">
        <v>230.4</v>
      </c>
      <c r="I417" s="232"/>
      <c r="J417" s="228"/>
      <c r="K417" s="228"/>
      <c r="L417" s="233"/>
      <c r="M417" s="234"/>
      <c r="N417" s="235"/>
      <c r="O417" s="235"/>
      <c r="P417" s="235"/>
      <c r="Q417" s="235"/>
      <c r="R417" s="235"/>
      <c r="S417" s="235"/>
      <c r="T417" s="236"/>
      <c r="AT417" s="237" t="s">
        <v>226</v>
      </c>
      <c r="AU417" s="237" t="s">
        <v>85</v>
      </c>
      <c r="AV417" s="15" t="s">
        <v>222</v>
      </c>
      <c r="AW417" s="15" t="s">
        <v>36</v>
      </c>
      <c r="AX417" s="15" t="s">
        <v>83</v>
      </c>
      <c r="AY417" s="237" t="s">
        <v>215</v>
      </c>
    </row>
    <row r="418" spans="1:65" s="2" customFormat="1" ht="37.9" customHeight="1">
      <c r="A418" s="36"/>
      <c r="B418" s="37"/>
      <c r="C418" s="177" t="s">
        <v>685</v>
      </c>
      <c r="D418" s="177" t="s">
        <v>218</v>
      </c>
      <c r="E418" s="178" t="s">
        <v>686</v>
      </c>
      <c r="F418" s="179" t="s">
        <v>687</v>
      </c>
      <c r="G418" s="180" t="s">
        <v>291</v>
      </c>
      <c r="H418" s="181">
        <v>66.88</v>
      </c>
      <c r="I418" s="182"/>
      <c r="J418" s="183">
        <f>ROUND(I418*H418,2)</f>
        <v>0</v>
      </c>
      <c r="K418" s="179" t="s">
        <v>221</v>
      </c>
      <c r="L418" s="41"/>
      <c r="M418" s="184" t="s">
        <v>19</v>
      </c>
      <c r="N418" s="185" t="s">
        <v>46</v>
      </c>
      <c r="O418" s="66"/>
      <c r="P418" s="186">
        <f>O418*H418</f>
        <v>0</v>
      </c>
      <c r="Q418" s="186">
        <v>0</v>
      </c>
      <c r="R418" s="186">
        <f>Q418*H418</f>
        <v>0</v>
      </c>
      <c r="S418" s="186">
        <v>1E-3</v>
      </c>
      <c r="T418" s="187">
        <f>S418*H418</f>
        <v>6.6879999999999995E-2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188" t="s">
        <v>458</v>
      </c>
      <c r="AT418" s="188" t="s">
        <v>218</v>
      </c>
      <c r="AU418" s="188" t="s">
        <v>85</v>
      </c>
      <c r="AY418" s="19" t="s">
        <v>215</v>
      </c>
      <c r="BE418" s="189">
        <f>IF(N418="základní",J418,0)</f>
        <v>0</v>
      </c>
      <c r="BF418" s="189">
        <f>IF(N418="snížená",J418,0)</f>
        <v>0</v>
      </c>
      <c r="BG418" s="189">
        <f>IF(N418="zákl. přenesená",J418,0)</f>
        <v>0</v>
      </c>
      <c r="BH418" s="189">
        <f>IF(N418="sníž. přenesená",J418,0)</f>
        <v>0</v>
      </c>
      <c r="BI418" s="189">
        <f>IF(N418="nulová",J418,0)</f>
        <v>0</v>
      </c>
      <c r="BJ418" s="19" t="s">
        <v>83</v>
      </c>
      <c r="BK418" s="189">
        <f>ROUND(I418*H418,2)</f>
        <v>0</v>
      </c>
      <c r="BL418" s="19" t="s">
        <v>458</v>
      </c>
      <c r="BM418" s="188" t="s">
        <v>688</v>
      </c>
    </row>
    <row r="419" spans="1:65" s="2" customFormat="1" ht="11.25">
      <c r="A419" s="36"/>
      <c r="B419" s="37"/>
      <c r="C419" s="38"/>
      <c r="D419" s="190" t="s">
        <v>224</v>
      </c>
      <c r="E419" s="38"/>
      <c r="F419" s="191" t="s">
        <v>689</v>
      </c>
      <c r="G419" s="38"/>
      <c r="H419" s="38"/>
      <c r="I419" s="192"/>
      <c r="J419" s="38"/>
      <c r="K419" s="38"/>
      <c r="L419" s="41"/>
      <c r="M419" s="193"/>
      <c r="N419" s="194"/>
      <c r="O419" s="66"/>
      <c r="P419" s="66"/>
      <c r="Q419" s="66"/>
      <c r="R419" s="66"/>
      <c r="S419" s="66"/>
      <c r="T419" s="67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T419" s="19" t="s">
        <v>224</v>
      </c>
      <c r="AU419" s="19" t="s">
        <v>85</v>
      </c>
    </row>
    <row r="420" spans="1:65" s="13" customFormat="1" ht="11.25">
      <c r="B420" s="195"/>
      <c r="C420" s="196"/>
      <c r="D420" s="197" t="s">
        <v>226</v>
      </c>
      <c r="E420" s="198" t="s">
        <v>19</v>
      </c>
      <c r="F420" s="199" t="s">
        <v>690</v>
      </c>
      <c r="G420" s="196"/>
      <c r="H420" s="198" t="s">
        <v>19</v>
      </c>
      <c r="I420" s="200"/>
      <c r="J420" s="196"/>
      <c r="K420" s="196"/>
      <c r="L420" s="201"/>
      <c r="M420" s="202"/>
      <c r="N420" s="203"/>
      <c r="O420" s="203"/>
      <c r="P420" s="203"/>
      <c r="Q420" s="203"/>
      <c r="R420" s="203"/>
      <c r="S420" s="203"/>
      <c r="T420" s="204"/>
      <c r="AT420" s="205" t="s">
        <v>226</v>
      </c>
      <c r="AU420" s="205" t="s">
        <v>85</v>
      </c>
      <c r="AV420" s="13" t="s">
        <v>83</v>
      </c>
      <c r="AW420" s="13" t="s">
        <v>36</v>
      </c>
      <c r="AX420" s="13" t="s">
        <v>75</v>
      </c>
      <c r="AY420" s="205" t="s">
        <v>215</v>
      </c>
    </row>
    <row r="421" spans="1:65" s="14" customFormat="1" ht="11.25">
      <c r="B421" s="206"/>
      <c r="C421" s="207"/>
      <c r="D421" s="197" t="s">
        <v>226</v>
      </c>
      <c r="E421" s="208" t="s">
        <v>19</v>
      </c>
      <c r="F421" s="209" t="s">
        <v>691</v>
      </c>
      <c r="G421" s="207"/>
      <c r="H421" s="210">
        <v>46.64</v>
      </c>
      <c r="I421" s="211"/>
      <c r="J421" s="207"/>
      <c r="K421" s="207"/>
      <c r="L421" s="212"/>
      <c r="M421" s="213"/>
      <c r="N421" s="214"/>
      <c r="O421" s="214"/>
      <c r="P421" s="214"/>
      <c r="Q421" s="214"/>
      <c r="R421" s="214"/>
      <c r="S421" s="214"/>
      <c r="T421" s="215"/>
      <c r="AT421" s="216" t="s">
        <v>226</v>
      </c>
      <c r="AU421" s="216" t="s">
        <v>85</v>
      </c>
      <c r="AV421" s="14" t="s">
        <v>85</v>
      </c>
      <c r="AW421" s="14" t="s">
        <v>36</v>
      </c>
      <c r="AX421" s="14" t="s">
        <v>75</v>
      </c>
      <c r="AY421" s="216" t="s">
        <v>215</v>
      </c>
    </row>
    <row r="422" spans="1:65" s="14" customFormat="1" ht="11.25">
      <c r="B422" s="206"/>
      <c r="C422" s="207"/>
      <c r="D422" s="197" t="s">
        <v>226</v>
      </c>
      <c r="E422" s="208" t="s">
        <v>19</v>
      </c>
      <c r="F422" s="209" t="s">
        <v>692</v>
      </c>
      <c r="G422" s="207"/>
      <c r="H422" s="210">
        <v>20.239999999999998</v>
      </c>
      <c r="I422" s="211"/>
      <c r="J422" s="207"/>
      <c r="K422" s="207"/>
      <c r="L422" s="212"/>
      <c r="M422" s="213"/>
      <c r="N422" s="214"/>
      <c r="O422" s="214"/>
      <c r="P422" s="214"/>
      <c r="Q422" s="214"/>
      <c r="R422" s="214"/>
      <c r="S422" s="214"/>
      <c r="T422" s="215"/>
      <c r="AT422" s="216" t="s">
        <v>226</v>
      </c>
      <c r="AU422" s="216" t="s">
        <v>85</v>
      </c>
      <c r="AV422" s="14" t="s">
        <v>85</v>
      </c>
      <c r="AW422" s="14" t="s">
        <v>36</v>
      </c>
      <c r="AX422" s="14" t="s">
        <v>75</v>
      </c>
      <c r="AY422" s="216" t="s">
        <v>215</v>
      </c>
    </row>
    <row r="423" spans="1:65" s="15" customFormat="1" ht="11.25">
      <c r="B423" s="227"/>
      <c r="C423" s="228"/>
      <c r="D423" s="197" t="s">
        <v>226</v>
      </c>
      <c r="E423" s="229" t="s">
        <v>19</v>
      </c>
      <c r="F423" s="230" t="s">
        <v>323</v>
      </c>
      <c r="G423" s="228"/>
      <c r="H423" s="231">
        <v>66.88</v>
      </c>
      <c r="I423" s="232"/>
      <c r="J423" s="228"/>
      <c r="K423" s="228"/>
      <c r="L423" s="233"/>
      <c r="M423" s="234"/>
      <c r="N423" s="235"/>
      <c r="O423" s="235"/>
      <c r="P423" s="235"/>
      <c r="Q423" s="235"/>
      <c r="R423" s="235"/>
      <c r="S423" s="235"/>
      <c r="T423" s="236"/>
      <c r="AT423" s="237" t="s">
        <v>226</v>
      </c>
      <c r="AU423" s="237" t="s">
        <v>85</v>
      </c>
      <c r="AV423" s="15" t="s">
        <v>222</v>
      </c>
      <c r="AW423" s="15" t="s">
        <v>36</v>
      </c>
      <c r="AX423" s="15" t="s">
        <v>83</v>
      </c>
      <c r="AY423" s="237" t="s">
        <v>215</v>
      </c>
    </row>
    <row r="424" spans="1:65" s="2" customFormat="1" ht="37.9" customHeight="1">
      <c r="A424" s="36"/>
      <c r="B424" s="37"/>
      <c r="C424" s="177" t="s">
        <v>693</v>
      </c>
      <c r="D424" s="177" t="s">
        <v>218</v>
      </c>
      <c r="E424" s="178" t="s">
        <v>694</v>
      </c>
      <c r="F424" s="179" t="s">
        <v>695</v>
      </c>
      <c r="G424" s="180" t="s">
        <v>291</v>
      </c>
      <c r="H424" s="181">
        <v>2340.15</v>
      </c>
      <c r="I424" s="182"/>
      <c r="J424" s="183">
        <f>ROUND(I424*H424,2)</f>
        <v>0</v>
      </c>
      <c r="K424" s="179" t="s">
        <v>221</v>
      </c>
      <c r="L424" s="41"/>
      <c r="M424" s="184" t="s">
        <v>19</v>
      </c>
      <c r="N424" s="185" t="s">
        <v>46</v>
      </c>
      <c r="O424" s="66"/>
      <c r="P424" s="186">
        <f>O424*H424</f>
        <v>0</v>
      </c>
      <c r="Q424" s="186">
        <v>0</v>
      </c>
      <c r="R424" s="186">
        <f>Q424*H424</f>
        <v>0</v>
      </c>
      <c r="S424" s="186">
        <v>1E-3</v>
      </c>
      <c r="T424" s="187">
        <f>S424*H424</f>
        <v>2.34015</v>
      </c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R424" s="188" t="s">
        <v>458</v>
      </c>
      <c r="AT424" s="188" t="s">
        <v>218</v>
      </c>
      <c r="AU424" s="188" t="s">
        <v>85</v>
      </c>
      <c r="AY424" s="19" t="s">
        <v>215</v>
      </c>
      <c r="BE424" s="189">
        <f>IF(N424="základní",J424,0)</f>
        <v>0</v>
      </c>
      <c r="BF424" s="189">
        <f>IF(N424="snížená",J424,0)</f>
        <v>0</v>
      </c>
      <c r="BG424" s="189">
        <f>IF(N424="zákl. přenesená",J424,0)</f>
        <v>0</v>
      </c>
      <c r="BH424" s="189">
        <f>IF(N424="sníž. přenesená",J424,0)</f>
        <v>0</v>
      </c>
      <c r="BI424" s="189">
        <f>IF(N424="nulová",J424,0)</f>
        <v>0</v>
      </c>
      <c r="BJ424" s="19" t="s">
        <v>83</v>
      </c>
      <c r="BK424" s="189">
        <f>ROUND(I424*H424,2)</f>
        <v>0</v>
      </c>
      <c r="BL424" s="19" t="s">
        <v>458</v>
      </c>
      <c r="BM424" s="188" t="s">
        <v>696</v>
      </c>
    </row>
    <row r="425" spans="1:65" s="2" customFormat="1" ht="11.25">
      <c r="A425" s="36"/>
      <c r="B425" s="37"/>
      <c r="C425" s="38"/>
      <c r="D425" s="190" t="s">
        <v>224</v>
      </c>
      <c r="E425" s="38"/>
      <c r="F425" s="191" t="s">
        <v>697</v>
      </c>
      <c r="G425" s="38"/>
      <c r="H425" s="38"/>
      <c r="I425" s="192"/>
      <c r="J425" s="38"/>
      <c r="K425" s="38"/>
      <c r="L425" s="41"/>
      <c r="M425" s="193"/>
      <c r="N425" s="194"/>
      <c r="O425" s="66"/>
      <c r="P425" s="66"/>
      <c r="Q425" s="66"/>
      <c r="R425" s="66"/>
      <c r="S425" s="66"/>
      <c r="T425" s="67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T425" s="19" t="s">
        <v>224</v>
      </c>
      <c r="AU425" s="19" t="s">
        <v>85</v>
      </c>
    </row>
    <row r="426" spans="1:65" s="13" customFormat="1" ht="22.5">
      <c r="B426" s="195"/>
      <c r="C426" s="196"/>
      <c r="D426" s="197" t="s">
        <v>226</v>
      </c>
      <c r="E426" s="198" t="s">
        <v>19</v>
      </c>
      <c r="F426" s="199" t="s">
        <v>698</v>
      </c>
      <c r="G426" s="196"/>
      <c r="H426" s="198" t="s">
        <v>19</v>
      </c>
      <c r="I426" s="200"/>
      <c r="J426" s="196"/>
      <c r="K426" s="196"/>
      <c r="L426" s="201"/>
      <c r="M426" s="202"/>
      <c r="N426" s="203"/>
      <c r="O426" s="203"/>
      <c r="P426" s="203"/>
      <c r="Q426" s="203"/>
      <c r="R426" s="203"/>
      <c r="S426" s="203"/>
      <c r="T426" s="204"/>
      <c r="AT426" s="205" t="s">
        <v>226</v>
      </c>
      <c r="AU426" s="205" t="s">
        <v>85</v>
      </c>
      <c r="AV426" s="13" t="s">
        <v>83</v>
      </c>
      <c r="AW426" s="13" t="s">
        <v>36</v>
      </c>
      <c r="AX426" s="13" t="s">
        <v>75</v>
      </c>
      <c r="AY426" s="205" t="s">
        <v>215</v>
      </c>
    </row>
    <row r="427" spans="1:65" s="14" customFormat="1" ht="11.25">
      <c r="B427" s="206"/>
      <c r="C427" s="207"/>
      <c r="D427" s="197" t="s">
        <v>226</v>
      </c>
      <c r="E427" s="208" t="s">
        <v>19</v>
      </c>
      <c r="F427" s="209" t="s">
        <v>699</v>
      </c>
      <c r="G427" s="207"/>
      <c r="H427" s="210">
        <v>402</v>
      </c>
      <c r="I427" s="211"/>
      <c r="J427" s="207"/>
      <c r="K427" s="207"/>
      <c r="L427" s="212"/>
      <c r="M427" s="213"/>
      <c r="N427" s="214"/>
      <c r="O427" s="214"/>
      <c r="P427" s="214"/>
      <c r="Q427" s="214"/>
      <c r="R427" s="214"/>
      <c r="S427" s="214"/>
      <c r="T427" s="215"/>
      <c r="AT427" s="216" t="s">
        <v>226</v>
      </c>
      <c r="AU427" s="216" t="s">
        <v>85</v>
      </c>
      <c r="AV427" s="14" t="s">
        <v>85</v>
      </c>
      <c r="AW427" s="14" t="s">
        <v>36</v>
      </c>
      <c r="AX427" s="14" t="s">
        <v>75</v>
      </c>
      <c r="AY427" s="216" t="s">
        <v>215</v>
      </c>
    </row>
    <row r="428" spans="1:65" s="14" customFormat="1" ht="11.25">
      <c r="B428" s="206"/>
      <c r="C428" s="207"/>
      <c r="D428" s="197" t="s">
        <v>226</v>
      </c>
      <c r="E428" s="208" t="s">
        <v>19</v>
      </c>
      <c r="F428" s="209" t="s">
        <v>700</v>
      </c>
      <c r="G428" s="207"/>
      <c r="H428" s="210">
        <v>423</v>
      </c>
      <c r="I428" s="211"/>
      <c r="J428" s="207"/>
      <c r="K428" s="207"/>
      <c r="L428" s="212"/>
      <c r="M428" s="213"/>
      <c r="N428" s="214"/>
      <c r="O428" s="214"/>
      <c r="P428" s="214"/>
      <c r="Q428" s="214"/>
      <c r="R428" s="214"/>
      <c r="S428" s="214"/>
      <c r="T428" s="215"/>
      <c r="AT428" s="216" t="s">
        <v>226</v>
      </c>
      <c r="AU428" s="216" t="s">
        <v>85</v>
      </c>
      <c r="AV428" s="14" t="s">
        <v>85</v>
      </c>
      <c r="AW428" s="14" t="s">
        <v>36</v>
      </c>
      <c r="AX428" s="14" t="s">
        <v>75</v>
      </c>
      <c r="AY428" s="216" t="s">
        <v>215</v>
      </c>
    </row>
    <row r="429" spans="1:65" s="14" customFormat="1" ht="11.25">
      <c r="B429" s="206"/>
      <c r="C429" s="207"/>
      <c r="D429" s="197" t="s">
        <v>226</v>
      </c>
      <c r="E429" s="208" t="s">
        <v>19</v>
      </c>
      <c r="F429" s="209" t="s">
        <v>701</v>
      </c>
      <c r="G429" s="207"/>
      <c r="H429" s="210">
        <v>249.75</v>
      </c>
      <c r="I429" s="211"/>
      <c r="J429" s="207"/>
      <c r="K429" s="207"/>
      <c r="L429" s="212"/>
      <c r="M429" s="213"/>
      <c r="N429" s="214"/>
      <c r="O429" s="214"/>
      <c r="P429" s="214"/>
      <c r="Q429" s="214"/>
      <c r="R429" s="214"/>
      <c r="S429" s="214"/>
      <c r="T429" s="215"/>
      <c r="AT429" s="216" t="s">
        <v>226</v>
      </c>
      <c r="AU429" s="216" t="s">
        <v>85</v>
      </c>
      <c r="AV429" s="14" t="s">
        <v>85</v>
      </c>
      <c r="AW429" s="14" t="s">
        <v>36</v>
      </c>
      <c r="AX429" s="14" t="s">
        <v>75</v>
      </c>
      <c r="AY429" s="216" t="s">
        <v>215</v>
      </c>
    </row>
    <row r="430" spans="1:65" s="14" customFormat="1" ht="11.25">
      <c r="B430" s="206"/>
      <c r="C430" s="207"/>
      <c r="D430" s="197" t="s">
        <v>226</v>
      </c>
      <c r="E430" s="208" t="s">
        <v>19</v>
      </c>
      <c r="F430" s="209" t="s">
        <v>702</v>
      </c>
      <c r="G430" s="207"/>
      <c r="H430" s="210">
        <v>1265.4000000000001</v>
      </c>
      <c r="I430" s="211"/>
      <c r="J430" s="207"/>
      <c r="K430" s="207"/>
      <c r="L430" s="212"/>
      <c r="M430" s="213"/>
      <c r="N430" s="214"/>
      <c r="O430" s="214"/>
      <c r="P430" s="214"/>
      <c r="Q430" s="214"/>
      <c r="R430" s="214"/>
      <c r="S430" s="214"/>
      <c r="T430" s="215"/>
      <c r="AT430" s="216" t="s">
        <v>226</v>
      </c>
      <c r="AU430" s="216" t="s">
        <v>85</v>
      </c>
      <c r="AV430" s="14" t="s">
        <v>85</v>
      </c>
      <c r="AW430" s="14" t="s">
        <v>36</v>
      </c>
      <c r="AX430" s="14" t="s">
        <v>75</v>
      </c>
      <c r="AY430" s="216" t="s">
        <v>215</v>
      </c>
    </row>
    <row r="431" spans="1:65" s="15" customFormat="1" ht="11.25">
      <c r="B431" s="227"/>
      <c r="C431" s="228"/>
      <c r="D431" s="197" t="s">
        <v>226</v>
      </c>
      <c r="E431" s="229" t="s">
        <v>19</v>
      </c>
      <c r="F431" s="230" t="s">
        <v>323</v>
      </c>
      <c r="G431" s="228"/>
      <c r="H431" s="231">
        <v>2340.15</v>
      </c>
      <c r="I431" s="232"/>
      <c r="J431" s="228"/>
      <c r="K431" s="228"/>
      <c r="L431" s="233"/>
      <c r="M431" s="234"/>
      <c r="N431" s="235"/>
      <c r="O431" s="235"/>
      <c r="P431" s="235"/>
      <c r="Q431" s="235"/>
      <c r="R431" s="235"/>
      <c r="S431" s="235"/>
      <c r="T431" s="236"/>
      <c r="AT431" s="237" t="s">
        <v>226</v>
      </c>
      <c r="AU431" s="237" t="s">
        <v>85</v>
      </c>
      <c r="AV431" s="15" t="s">
        <v>222</v>
      </c>
      <c r="AW431" s="15" t="s">
        <v>36</v>
      </c>
      <c r="AX431" s="15" t="s">
        <v>83</v>
      </c>
      <c r="AY431" s="237" t="s">
        <v>215</v>
      </c>
    </row>
    <row r="432" spans="1:65" s="2" customFormat="1" ht="49.15" customHeight="1">
      <c r="A432" s="36"/>
      <c r="B432" s="37"/>
      <c r="C432" s="177" t="s">
        <v>703</v>
      </c>
      <c r="D432" s="177" t="s">
        <v>218</v>
      </c>
      <c r="E432" s="178" t="s">
        <v>704</v>
      </c>
      <c r="F432" s="179" t="s">
        <v>705</v>
      </c>
      <c r="G432" s="180" t="s">
        <v>271</v>
      </c>
      <c r="H432" s="181">
        <v>0.16400000000000001</v>
      </c>
      <c r="I432" s="182"/>
      <c r="J432" s="183">
        <f>ROUND(I432*H432,2)</f>
        <v>0</v>
      </c>
      <c r="K432" s="179" t="s">
        <v>221</v>
      </c>
      <c r="L432" s="41"/>
      <c r="M432" s="184" t="s">
        <v>19</v>
      </c>
      <c r="N432" s="185" t="s">
        <v>46</v>
      </c>
      <c r="O432" s="66"/>
      <c r="P432" s="186">
        <f>O432*H432</f>
        <v>0</v>
      </c>
      <c r="Q432" s="186">
        <v>0</v>
      </c>
      <c r="R432" s="186">
        <f>Q432*H432</f>
        <v>0</v>
      </c>
      <c r="S432" s="186">
        <v>0</v>
      </c>
      <c r="T432" s="187">
        <f>S432*H432</f>
        <v>0</v>
      </c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R432" s="188" t="s">
        <v>458</v>
      </c>
      <c r="AT432" s="188" t="s">
        <v>218</v>
      </c>
      <c r="AU432" s="188" t="s">
        <v>85</v>
      </c>
      <c r="AY432" s="19" t="s">
        <v>215</v>
      </c>
      <c r="BE432" s="189">
        <f>IF(N432="základní",J432,0)</f>
        <v>0</v>
      </c>
      <c r="BF432" s="189">
        <f>IF(N432="snížená",J432,0)</f>
        <v>0</v>
      </c>
      <c r="BG432" s="189">
        <f>IF(N432="zákl. přenesená",J432,0)</f>
        <v>0</v>
      </c>
      <c r="BH432" s="189">
        <f>IF(N432="sníž. přenesená",J432,0)</f>
        <v>0</v>
      </c>
      <c r="BI432" s="189">
        <f>IF(N432="nulová",J432,0)</f>
        <v>0</v>
      </c>
      <c r="BJ432" s="19" t="s">
        <v>83</v>
      </c>
      <c r="BK432" s="189">
        <f>ROUND(I432*H432,2)</f>
        <v>0</v>
      </c>
      <c r="BL432" s="19" t="s">
        <v>458</v>
      </c>
      <c r="BM432" s="188" t="s">
        <v>706</v>
      </c>
    </row>
    <row r="433" spans="1:65" s="2" customFormat="1" ht="11.25">
      <c r="A433" s="36"/>
      <c r="B433" s="37"/>
      <c r="C433" s="38"/>
      <c r="D433" s="190" t="s">
        <v>224</v>
      </c>
      <c r="E433" s="38"/>
      <c r="F433" s="191" t="s">
        <v>707</v>
      </c>
      <c r="G433" s="38"/>
      <c r="H433" s="38"/>
      <c r="I433" s="192"/>
      <c r="J433" s="38"/>
      <c r="K433" s="38"/>
      <c r="L433" s="41"/>
      <c r="M433" s="193"/>
      <c r="N433" s="194"/>
      <c r="O433" s="66"/>
      <c r="P433" s="66"/>
      <c r="Q433" s="66"/>
      <c r="R433" s="66"/>
      <c r="S433" s="66"/>
      <c r="T433" s="67"/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T433" s="19" t="s">
        <v>224</v>
      </c>
      <c r="AU433" s="19" t="s">
        <v>85</v>
      </c>
    </row>
    <row r="434" spans="1:65" s="12" customFormat="1" ht="22.9" customHeight="1">
      <c r="B434" s="161"/>
      <c r="C434" s="162"/>
      <c r="D434" s="163" t="s">
        <v>74</v>
      </c>
      <c r="E434" s="175" t="s">
        <v>708</v>
      </c>
      <c r="F434" s="175" t="s">
        <v>709</v>
      </c>
      <c r="G434" s="162"/>
      <c r="H434" s="162"/>
      <c r="I434" s="165"/>
      <c r="J434" s="176">
        <f>BK434</f>
        <v>0</v>
      </c>
      <c r="K434" s="162"/>
      <c r="L434" s="167"/>
      <c r="M434" s="168"/>
      <c r="N434" s="169"/>
      <c r="O434" s="169"/>
      <c r="P434" s="170">
        <f>SUM(P435:P448)</f>
        <v>0</v>
      </c>
      <c r="Q434" s="169"/>
      <c r="R434" s="170">
        <f>SUM(R435:R448)</f>
        <v>2.9037499999999997E-2</v>
      </c>
      <c r="S434" s="169"/>
      <c r="T434" s="171">
        <f>SUM(T435:T448)</f>
        <v>0</v>
      </c>
      <c r="AR434" s="172" t="s">
        <v>85</v>
      </c>
      <c r="AT434" s="173" t="s">
        <v>74</v>
      </c>
      <c r="AU434" s="173" t="s">
        <v>83</v>
      </c>
      <c r="AY434" s="172" t="s">
        <v>215</v>
      </c>
      <c r="BK434" s="174">
        <f>SUM(BK435:BK448)</f>
        <v>0</v>
      </c>
    </row>
    <row r="435" spans="1:65" s="2" customFormat="1" ht="33" customHeight="1">
      <c r="A435" s="36"/>
      <c r="B435" s="37"/>
      <c r="C435" s="177" t="s">
        <v>594</v>
      </c>
      <c r="D435" s="177" t="s">
        <v>218</v>
      </c>
      <c r="E435" s="178" t="s">
        <v>710</v>
      </c>
      <c r="F435" s="179" t="s">
        <v>711</v>
      </c>
      <c r="G435" s="180" t="s">
        <v>537</v>
      </c>
      <c r="H435" s="181">
        <v>10</v>
      </c>
      <c r="I435" s="182"/>
      <c r="J435" s="183">
        <f>ROUND(I435*H435,2)</f>
        <v>0</v>
      </c>
      <c r="K435" s="179" t="s">
        <v>221</v>
      </c>
      <c r="L435" s="41"/>
      <c r="M435" s="184" t="s">
        <v>19</v>
      </c>
      <c r="N435" s="185" t="s">
        <v>46</v>
      </c>
      <c r="O435" s="66"/>
      <c r="P435" s="186">
        <f>O435*H435</f>
        <v>0</v>
      </c>
      <c r="Q435" s="186">
        <v>2.0000000000000001E-4</v>
      </c>
      <c r="R435" s="186">
        <f>Q435*H435</f>
        <v>2E-3</v>
      </c>
      <c r="S435" s="186">
        <v>0</v>
      </c>
      <c r="T435" s="187">
        <f>S435*H435</f>
        <v>0</v>
      </c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R435" s="188" t="s">
        <v>458</v>
      </c>
      <c r="AT435" s="188" t="s">
        <v>218</v>
      </c>
      <c r="AU435" s="188" t="s">
        <v>85</v>
      </c>
      <c r="AY435" s="19" t="s">
        <v>215</v>
      </c>
      <c r="BE435" s="189">
        <f>IF(N435="základní",J435,0)</f>
        <v>0</v>
      </c>
      <c r="BF435" s="189">
        <f>IF(N435="snížená",J435,0)</f>
        <v>0</v>
      </c>
      <c r="BG435" s="189">
        <f>IF(N435="zákl. přenesená",J435,0)</f>
        <v>0</v>
      </c>
      <c r="BH435" s="189">
        <f>IF(N435="sníž. přenesená",J435,0)</f>
        <v>0</v>
      </c>
      <c r="BI435" s="189">
        <f>IF(N435="nulová",J435,0)</f>
        <v>0</v>
      </c>
      <c r="BJ435" s="19" t="s">
        <v>83</v>
      </c>
      <c r="BK435" s="189">
        <f>ROUND(I435*H435,2)</f>
        <v>0</v>
      </c>
      <c r="BL435" s="19" t="s">
        <v>458</v>
      </c>
      <c r="BM435" s="188" t="s">
        <v>712</v>
      </c>
    </row>
    <row r="436" spans="1:65" s="2" customFormat="1" ht="11.25">
      <c r="A436" s="36"/>
      <c r="B436" s="37"/>
      <c r="C436" s="38"/>
      <c r="D436" s="190" t="s">
        <v>224</v>
      </c>
      <c r="E436" s="38"/>
      <c r="F436" s="191" t="s">
        <v>713</v>
      </c>
      <c r="G436" s="38"/>
      <c r="H436" s="38"/>
      <c r="I436" s="192"/>
      <c r="J436" s="38"/>
      <c r="K436" s="38"/>
      <c r="L436" s="41"/>
      <c r="M436" s="193"/>
      <c r="N436" s="194"/>
      <c r="O436" s="66"/>
      <c r="P436" s="66"/>
      <c r="Q436" s="66"/>
      <c r="R436" s="66"/>
      <c r="S436" s="66"/>
      <c r="T436" s="67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T436" s="19" t="s">
        <v>224</v>
      </c>
      <c r="AU436" s="19" t="s">
        <v>85</v>
      </c>
    </row>
    <row r="437" spans="1:65" s="13" customFormat="1" ht="11.25">
      <c r="B437" s="195"/>
      <c r="C437" s="196"/>
      <c r="D437" s="197" t="s">
        <v>226</v>
      </c>
      <c r="E437" s="198" t="s">
        <v>19</v>
      </c>
      <c r="F437" s="199" t="s">
        <v>714</v>
      </c>
      <c r="G437" s="196"/>
      <c r="H437" s="198" t="s">
        <v>19</v>
      </c>
      <c r="I437" s="200"/>
      <c r="J437" s="196"/>
      <c r="K437" s="196"/>
      <c r="L437" s="201"/>
      <c r="M437" s="202"/>
      <c r="N437" s="203"/>
      <c r="O437" s="203"/>
      <c r="P437" s="203"/>
      <c r="Q437" s="203"/>
      <c r="R437" s="203"/>
      <c r="S437" s="203"/>
      <c r="T437" s="204"/>
      <c r="AT437" s="205" t="s">
        <v>226</v>
      </c>
      <c r="AU437" s="205" t="s">
        <v>85</v>
      </c>
      <c r="AV437" s="13" t="s">
        <v>83</v>
      </c>
      <c r="AW437" s="13" t="s">
        <v>36</v>
      </c>
      <c r="AX437" s="13" t="s">
        <v>75</v>
      </c>
      <c r="AY437" s="205" t="s">
        <v>215</v>
      </c>
    </row>
    <row r="438" spans="1:65" s="14" customFormat="1" ht="11.25">
      <c r="B438" s="206"/>
      <c r="C438" s="207"/>
      <c r="D438" s="197" t="s">
        <v>226</v>
      </c>
      <c r="E438" s="208" t="s">
        <v>19</v>
      </c>
      <c r="F438" s="209" t="s">
        <v>119</v>
      </c>
      <c r="G438" s="207"/>
      <c r="H438" s="210">
        <v>10</v>
      </c>
      <c r="I438" s="211"/>
      <c r="J438" s="207"/>
      <c r="K438" s="207"/>
      <c r="L438" s="212"/>
      <c r="M438" s="213"/>
      <c r="N438" s="214"/>
      <c r="O438" s="214"/>
      <c r="P438" s="214"/>
      <c r="Q438" s="214"/>
      <c r="R438" s="214"/>
      <c r="S438" s="214"/>
      <c r="T438" s="215"/>
      <c r="AT438" s="216" t="s">
        <v>226</v>
      </c>
      <c r="AU438" s="216" t="s">
        <v>85</v>
      </c>
      <c r="AV438" s="14" t="s">
        <v>85</v>
      </c>
      <c r="AW438" s="14" t="s">
        <v>36</v>
      </c>
      <c r="AX438" s="14" t="s">
        <v>83</v>
      </c>
      <c r="AY438" s="216" t="s">
        <v>215</v>
      </c>
    </row>
    <row r="439" spans="1:65" s="2" customFormat="1" ht="24.2" customHeight="1">
      <c r="A439" s="36"/>
      <c r="B439" s="37"/>
      <c r="C439" s="177" t="s">
        <v>715</v>
      </c>
      <c r="D439" s="177" t="s">
        <v>218</v>
      </c>
      <c r="E439" s="178" t="s">
        <v>716</v>
      </c>
      <c r="F439" s="179" t="s">
        <v>717</v>
      </c>
      <c r="G439" s="180" t="s">
        <v>91</v>
      </c>
      <c r="H439" s="181">
        <v>5.25</v>
      </c>
      <c r="I439" s="182"/>
      <c r="J439" s="183">
        <f>ROUND(I439*H439,2)</f>
        <v>0</v>
      </c>
      <c r="K439" s="179" t="s">
        <v>221</v>
      </c>
      <c r="L439" s="41"/>
      <c r="M439" s="184" t="s">
        <v>19</v>
      </c>
      <c r="N439" s="185" t="s">
        <v>46</v>
      </c>
      <c r="O439" s="66"/>
      <c r="P439" s="186">
        <f>O439*H439</f>
        <v>0</v>
      </c>
      <c r="Q439" s="186">
        <v>5.0000000000000001E-3</v>
      </c>
      <c r="R439" s="186">
        <f>Q439*H439</f>
        <v>2.6249999999999999E-2</v>
      </c>
      <c r="S439" s="186">
        <v>0</v>
      </c>
      <c r="T439" s="187">
        <f>S439*H439</f>
        <v>0</v>
      </c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R439" s="188" t="s">
        <v>458</v>
      </c>
      <c r="AT439" s="188" t="s">
        <v>218</v>
      </c>
      <c r="AU439" s="188" t="s">
        <v>85</v>
      </c>
      <c r="AY439" s="19" t="s">
        <v>215</v>
      </c>
      <c r="BE439" s="189">
        <f>IF(N439="základní",J439,0)</f>
        <v>0</v>
      </c>
      <c r="BF439" s="189">
        <f>IF(N439="snížená",J439,0)</f>
        <v>0</v>
      </c>
      <c r="BG439" s="189">
        <f>IF(N439="zákl. přenesená",J439,0)</f>
        <v>0</v>
      </c>
      <c r="BH439" s="189">
        <f>IF(N439="sníž. přenesená",J439,0)</f>
        <v>0</v>
      </c>
      <c r="BI439" s="189">
        <f>IF(N439="nulová",J439,0)</f>
        <v>0</v>
      </c>
      <c r="BJ439" s="19" t="s">
        <v>83</v>
      </c>
      <c r="BK439" s="189">
        <f>ROUND(I439*H439,2)</f>
        <v>0</v>
      </c>
      <c r="BL439" s="19" t="s">
        <v>458</v>
      </c>
      <c r="BM439" s="188" t="s">
        <v>718</v>
      </c>
    </row>
    <row r="440" spans="1:65" s="2" customFormat="1" ht="11.25">
      <c r="A440" s="36"/>
      <c r="B440" s="37"/>
      <c r="C440" s="38"/>
      <c r="D440" s="190" t="s">
        <v>224</v>
      </c>
      <c r="E440" s="38"/>
      <c r="F440" s="191" t="s">
        <v>719</v>
      </c>
      <c r="G440" s="38"/>
      <c r="H440" s="38"/>
      <c r="I440" s="192"/>
      <c r="J440" s="38"/>
      <c r="K440" s="38"/>
      <c r="L440" s="41"/>
      <c r="M440" s="193"/>
      <c r="N440" s="194"/>
      <c r="O440" s="66"/>
      <c r="P440" s="66"/>
      <c r="Q440" s="66"/>
      <c r="R440" s="66"/>
      <c r="S440" s="66"/>
      <c r="T440" s="67"/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T440" s="19" t="s">
        <v>224</v>
      </c>
      <c r="AU440" s="19" t="s">
        <v>85</v>
      </c>
    </row>
    <row r="441" spans="1:65" s="13" customFormat="1" ht="11.25">
      <c r="B441" s="195"/>
      <c r="C441" s="196"/>
      <c r="D441" s="197" t="s">
        <v>226</v>
      </c>
      <c r="E441" s="198" t="s">
        <v>19</v>
      </c>
      <c r="F441" s="199" t="s">
        <v>714</v>
      </c>
      <c r="G441" s="196"/>
      <c r="H441" s="198" t="s">
        <v>19</v>
      </c>
      <c r="I441" s="200"/>
      <c r="J441" s="196"/>
      <c r="K441" s="196"/>
      <c r="L441" s="201"/>
      <c r="M441" s="202"/>
      <c r="N441" s="203"/>
      <c r="O441" s="203"/>
      <c r="P441" s="203"/>
      <c r="Q441" s="203"/>
      <c r="R441" s="203"/>
      <c r="S441" s="203"/>
      <c r="T441" s="204"/>
      <c r="AT441" s="205" t="s">
        <v>226</v>
      </c>
      <c r="AU441" s="205" t="s">
        <v>85</v>
      </c>
      <c r="AV441" s="13" t="s">
        <v>83</v>
      </c>
      <c r="AW441" s="13" t="s">
        <v>36</v>
      </c>
      <c r="AX441" s="13" t="s">
        <v>75</v>
      </c>
      <c r="AY441" s="205" t="s">
        <v>215</v>
      </c>
    </row>
    <row r="442" spans="1:65" s="14" customFormat="1" ht="11.25">
      <c r="B442" s="206"/>
      <c r="C442" s="207"/>
      <c r="D442" s="197" t="s">
        <v>226</v>
      </c>
      <c r="E442" s="208" t="s">
        <v>19</v>
      </c>
      <c r="F442" s="209" t="s">
        <v>720</v>
      </c>
      <c r="G442" s="207"/>
      <c r="H442" s="210">
        <v>5.25</v>
      </c>
      <c r="I442" s="211"/>
      <c r="J442" s="207"/>
      <c r="K442" s="207"/>
      <c r="L442" s="212"/>
      <c r="M442" s="213"/>
      <c r="N442" s="214"/>
      <c r="O442" s="214"/>
      <c r="P442" s="214"/>
      <c r="Q442" s="214"/>
      <c r="R442" s="214"/>
      <c r="S442" s="214"/>
      <c r="T442" s="215"/>
      <c r="AT442" s="216" t="s">
        <v>226</v>
      </c>
      <c r="AU442" s="216" t="s">
        <v>85</v>
      </c>
      <c r="AV442" s="14" t="s">
        <v>85</v>
      </c>
      <c r="AW442" s="14" t="s">
        <v>36</v>
      </c>
      <c r="AX442" s="14" t="s">
        <v>83</v>
      </c>
      <c r="AY442" s="216" t="s">
        <v>215</v>
      </c>
    </row>
    <row r="443" spans="1:65" s="2" customFormat="1" ht="16.5" customHeight="1">
      <c r="A443" s="36"/>
      <c r="B443" s="37"/>
      <c r="C443" s="177" t="s">
        <v>721</v>
      </c>
      <c r="D443" s="177" t="s">
        <v>218</v>
      </c>
      <c r="E443" s="178" t="s">
        <v>722</v>
      </c>
      <c r="F443" s="179" t="s">
        <v>723</v>
      </c>
      <c r="G443" s="180" t="s">
        <v>91</v>
      </c>
      <c r="H443" s="181">
        <v>5.25</v>
      </c>
      <c r="I443" s="182"/>
      <c r="J443" s="183">
        <f>ROUND(I443*H443,2)</f>
        <v>0</v>
      </c>
      <c r="K443" s="179" t="s">
        <v>221</v>
      </c>
      <c r="L443" s="41"/>
      <c r="M443" s="184" t="s">
        <v>19</v>
      </c>
      <c r="N443" s="185" t="s">
        <v>46</v>
      </c>
      <c r="O443" s="66"/>
      <c r="P443" s="186">
        <f>O443*H443</f>
        <v>0</v>
      </c>
      <c r="Q443" s="186">
        <v>1.4999999999999999E-4</v>
      </c>
      <c r="R443" s="186">
        <f>Q443*H443</f>
        <v>7.874999999999999E-4</v>
      </c>
      <c r="S443" s="186">
        <v>0</v>
      </c>
      <c r="T443" s="187">
        <f>S443*H443</f>
        <v>0</v>
      </c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R443" s="188" t="s">
        <v>458</v>
      </c>
      <c r="AT443" s="188" t="s">
        <v>218</v>
      </c>
      <c r="AU443" s="188" t="s">
        <v>85</v>
      </c>
      <c r="AY443" s="19" t="s">
        <v>215</v>
      </c>
      <c r="BE443" s="189">
        <f>IF(N443="základní",J443,0)</f>
        <v>0</v>
      </c>
      <c r="BF443" s="189">
        <f>IF(N443="snížená",J443,0)</f>
        <v>0</v>
      </c>
      <c r="BG443" s="189">
        <f>IF(N443="zákl. přenesená",J443,0)</f>
        <v>0</v>
      </c>
      <c r="BH443" s="189">
        <f>IF(N443="sníž. přenesená",J443,0)</f>
        <v>0</v>
      </c>
      <c r="BI443" s="189">
        <f>IF(N443="nulová",J443,0)</f>
        <v>0</v>
      </c>
      <c r="BJ443" s="19" t="s">
        <v>83</v>
      </c>
      <c r="BK443" s="189">
        <f>ROUND(I443*H443,2)</f>
        <v>0</v>
      </c>
      <c r="BL443" s="19" t="s">
        <v>458</v>
      </c>
      <c r="BM443" s="188" t="s">
        <v>724</v>
      </c>
    </row>
    <row r="444" spans="1:65" s="2" customFormat="1" ht="11.25">
      <c r="A444" s="36"/>
      <c r="B444" s="37"/>
      <c r="C444" s="38"/>
      <c r="D444" s="190" t="s">
        <v>224</v>
      </c>
      <c r="E444" s="38"/>
      <c r="F444" s="191" t="s">
        <v>725</v>
      </c>
      <c r="G444" s="38"/>
      <c r="H444" s="38"/>
      <c r="I444" s="192"/>
      <c r="J444" s="38"/>
      <c r="K444" s="38"/>
      <c r="L444" s="41"/>
      <c r="M444" s="193"/>
      <c r="N444" s="194"/>
      <c r="O444" s="66"/>
      <c r="P444" s="66"/>
      <c r="Q444" s="66"/>
      <c r="R444" s="66"/>
      <c r="S444" s="66"/>
      <c r="T444" s="67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T444" s="19" t="s">
        <v>224</v>
      </c>
      <c r="AU444" s="19" t="s">
        <v>85</v>
      </c>
    </row>
    <row r="445" spans="1:65" s="13" customFormat="1" ht="11.25">
      <c r="B445" s="195"/>
      <c r="C445" s="196"/>
      <c r="D445" s="197" t="s">
        <v>226</v>
      </c>
      <c r="E445" s="198" t="s">
        <v>19</v>
      </c>
      <c r="F445" s="199" t="s">
        <v>714</v>
      </c>
      <c r="G445" s="196"/>
      <c r="H445" s="198" t="s">
        <v>19</v>
      </c>
      <c r="I445" s="200"/>
      <c r="J445" s="196"/>
      <c r="K445" s="196"/>
      <c r="L445" s="201"/>
      <c r="M445" s="202"/>
      <c r="N445" s="203"/>
      <c r="O445" s="203"/>
      <c r="P445" s="203"/>
      <c r="Q445" s="203"/>
      <c r="R445" s="203"/>
      <c r="S445" s="203"/>
      <c r="T445" s="204"/>
      <c r="AT445" s="205" t="s">
        <v>226</v>
      </c>
      <c r="AU445" s="205" t="s">
        <v>85</v>
      </c>
      <c r="AV445" s="13" t="s">
        <v>83</v>
      </c>
      <c r="AW445" s="13" t="s">
        <v>36</v>
      </c>
      <c r="AX445" s="13" t="s">
        <v>75</v>
      </c>
      <c r="AY445" s="205" t="s">
        <v>215</v>
      </c>
    </row>
    <row r="446" spans="1:65" s="14" customFormat="1" ht="11.25">
      <c r="B446" s="206"/>
      <c r="C446" s="207"/>
      <c r="D446" s="197" t="s">
        <v>226</v>
      </c>
      <c r="E446" s="208" t="s">
        <v>19</v>
      </c>
      <c r="F446" s="209" t="s">
        <v>720</v>
      </c>
      <c r="G446" s="207"/>
      <c r="H446" s="210">
        <v>5.25</v>
      </c>
      <c r="I446" s="211"/>
      <c r="J446" s="207"/>
      <c r="K446" s="207"/>
      <c r="L446" s="212"/>
      <c r="M446" s="213"/>
      <c r="N446" s="214"/>
      <c r="O446" s="214"/>
      <c r="P446" s="214"/>
      <c r="Q446" s="214"/>
      <c r="R446" s="214"/>
      <c r="S446" s="214"/>
      <c r="T446" s="215"/>
      <c r="AT446" s="216" t="s">
        <v>226</v>
      </c>
      <c r="AU446" s="216" t="s">
        <v>85</v>
      </c>
      <c r="AV446" s="14" t="s">
        <v>85</v>
      </c>
      <c r="AW446" s="14" t="s">
        <v>36</v>
      </c>
      <c r="AX446" s="14" t="s">
        <v>83</v>
      </c>
      <c r="AY446" s="216" t="s">
        <v>215</v>
      </c>
    </row>
    <row r="447" spans="1:65" s="2" customFormat="1" ht="49.15" customHeight="1">
      <c r="A447" s="36"/>
      <c r="B447" s="37"/>
      <c r="C447" s="177" t="s">
        <v>726</v>
      </c>
      <c r="D447" s="177" t="s">
        <v>218</v>
      </c>
      <c r="E447" s="178" t="s">
        <v>727</v>
      </c>
      <c r="F447" s="179" t="s">
        <v>728</v>
      </c>
      <c r="G447" s="180" t="s">
        <v>271</v>
      </c>
      <c r="H447" s="181">
        <v>2.9000000000000001E-2</v>
      </c>
      <c r="I447" s="182"/>
      <c r="J447" s="183">
        <f>ROUND(I447*H447,2)</f>
        <v>0</v>
      </c>
      <c r="K447" s="179" t="s">
        <v>221</v>
      </c>
      <c r="L447" s="41"/>
      <c r="M447" s="184" t="s">
        <v>19</v>
      </c>
      <c r="N447" s="185" t="s">
        <v>46</v>
      </c>
      <c r="O447" s="66"/>
      <c r="P447" s="186">
        <f>O447*H447</f>
        <v>0</v>
      </c>
      <c r="Q447" s="186">
        <v>0</v>
      </c>
      <c r="R447" s="186">
        <f>Q447*H447</f>
        <v>0</v>
      </c>
      <c r="S447" s="186">
        <v>0</v>
      </c>
      <c r="T447" s="187">
        <f>S447*H447</f>
        <v>0</v>
      </c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R447" s="188" t="s">
        <v>458</v>
      </c>
      <c r="AT447" s="188" t="s">
        <v>218</v>
      </c>
      <c r="AU447" s="188" t="s">
        <v>85</v>
      </c>
      <c r="AY447" s="19" t="s">
        <v>215</v>
      </c>
      <c r="BE447" s="189">
        <f>IF(N447="základní",J447,0)</f>
        <v>0</v>
      </c>
      <c r="BF447" s="189">
        <f>IF(N447="snížená",J447,0)</f>
        <v>0</v>
      </c>
      <c r="BG447" s="189">
        <f>IF(N447="zákl. přenesená",J447,0)</f>
        <v>0</v>
      </c>
      <c r="BH447" s="189">
        <f>IF(N447="sníž. přenesená",J447,0)</f>
        <v>0</v>
      </c>
      <c r="BI447" s="189">
        <f>IF(N447="nulová",J447,0)</f>
        <v>0</v>
      </c>
      <c r="BJ447" s="19" t="s">
        <v>83</v>
      </c>
      <c r="BK447" s="189">
        <f>ROUND(I447*H447,2)</f>
        <v>0</v>
      </c>
      <c r="BL447" s="19" t="s">
        <v>458</v>
      </c>
      <c r="BM447" s="188" t="s">
        <v>729</v>
      </c>
    </row>
    <row r="448" spans="1:65" s="2" customFormat="1" ht="11.25">
      <c r="A448" s="36"/>
      <c r="B448" s="37"/>
      <c r="C448" s="38"/>
      <c r="D448" s="190" t="s">
        <v>224</v>
      </c>
      <c r="E448" s="38"/>
      <c r="F448" s="191" t="s">
        <v>730</v>
      </c>
      <c r="G448" s="38"/>
      <c r="H448" s="38"/>
      <c r="I448" s="192"/>
      <c r="J448" s="38"/>
      <c r="K448" s="38"/>
      <c r="L448" s="41"/>
      <c r="M448" s="193"/>
      <c r="N448" s="194"/>
      <c r="O448" s="66"/>
      <c r="P448" s="66"/>
      <c r="Q448" s="66"/>
      <c r="R448" s="66"/>
      <c r="S448" s="66"/>
      <c r="T448" s="67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T448" s="19" t="s">
        <v>224</v>
      </c>
      <c r="AU448" s="19" t="s">
        <v>85</v>
      </c>
    </row>
    <row r="449" spans="1:65" s="12" customFormat="1" ht="22.9" customHeight="1">
      <c r="B449" s="161"/>
      <c r="C449" s="162"/>
      <c r="D449" s="163" t="s">
        <v>74</v>
      </c>
      <c r="E449" s="175" t="s">
        <v>731</v>
      </c>
      <c r="F449" s="175" t="s">
        <v>732</v>
      </c>
      <c r="G449" s="162"/>
      <c r="H449" s="162"/>
      <c r="I449" s="165"/>
      <c r="J449" s="176">
        <f>BK449</f>
        <v>0</v>
      </c>
      <c r="K449" s="162"/>
      <c r="L449" s="167"/>
      <c r="M449" s="168"/>
      <c r="N449" s="169"/>
      <c r="O449" s="169"/>
      <c r="P449" s="170">
        <f>SUM(P450:P508)</f>
        <v>0</v>
      </c>
      <c r="Q449" s="169"/>
      <c r="R449" s="170">
        <f>SUM(R450:R508)</f>
        <v>0.84019701999999996</v>
      </c>
      <c r="S449" s="169"/>
      <c r="T449" s="171">
        <f>SUM(T450:T508)</f>
        <v>0</v>
      </c>
      <c r="AR449" s="172" t="s">
        <v>85</v>
      </c>
      <c r="AT449" s="173" t="s">
        <v>74</v>
      </c>
      <c r="AU449" s="173" t="s">
        <v>83</v>
      </c>
      <c r="AY449" s="172" t="s">
        <v>215</v>
      </c>
      <c r="BK449" s="174">
        <f>SUM(BK450:BK508)</f>
        <v>0</v>
      </c>
    </row>
    <row r="450" spans="1:65" s="2" customFormat="1" ht="33" customHeight="1">
      <c r="A450" s="36"/>
      <c r="B450" s="37"/>
      <c r="C450" s="177" t="s">
        <v>733</v>
      </c>
      <c r="D450" s="177" t="s">
        <v>218</v>
      </c>
      <c r="E450" s="178" t="s">
        <v>734</v>
      </c>
      <c r="F450" s="179" t="s">
        <v>735</v>
      </c>
      <c r="G450" s="180" t="s">
        <v>91</v>
      </c>
      <c r="H450" s="181">
        <v>17.417000000000002</v>
      </c>
      <c r="I450" s="182"/>
      <c r="J450" s="183">
        <f>ROUND(I450*H450,2)</f>
        <v>0</v>
      </c>
      <c r="K450" s="179" t="s">
        <v>221</v>
      </c>
      <c r="L450" s="41"/>
      <c r="M450" s="184" t="s">
        <v>19</v>
      </c>
      <c r="N450" s="185" t="s">
        <v>46</v>
      </c>
      <c r="O450" s="66"/>
      <c r="P450" s="186">
        <f>O450*H450</f>
        <v>0</v>
      </c>
      <c r="Q450" s="186">
        <v>0</v>
      </c>
      <c r="R450" s="186">
        <f>Q450*H450</f>
        <v>0</v>
      </c>
      <c r="S450" s="186">
        <v>0</v>
      </c>
      <c r="T450" s="187">
        <f>S450*H450</f>
        <v>0</v>
      </c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R450" s="188" t="s">
        <v>458</v>
      </c>
      <c r="AT450" s="188" t="s">
        <v>218</v>
      </c>
      <c r="AU450" s="188" t="s">
        <v>85</v>
      </c>
      <c r="AY450" s="19" t="s">
        <v>215</v>
      </c>
      <c r="BE450" s="189">
        <f>IF(N450="základní",J450,0)</f>
        <v>0</v>
      </c>
      <c r="BF450" s="189">
        <f>IF(N450="snížená",J450,0)</f>
        <v>0</v>
      </c>
      <c r="BG450" s="189">
        <f>IF(N450="zákl. přenesená",J450,0)</f>
        <v>0</v>
      </c>
      <c r="BH450" s="189">
        <f>IF(N450="sníž. přenesená",J450,0)</f>
        <v>0</v>
      </c>
      <c r="BI450" s="189">
        <f>IF(N450="nulová",J450,0)</f>
        <v>0</v>
      </c>
      <c r="BJ450" s="19" t="s">
        <v>83</v>
      </c>
      <c r="BK450" s="189">
        <f>ROUND(I450*H450,2)</f>
        <v>0</v>
      </c>
      <c r="BL450" s="19" t="s">
        <v>458</v>
      </c>
      <c r="BM450" s="188" t="s">
        <v>736</v>
      </c>
    </row>
    <row r="451" spans="1:65" s="2" customFormat="1" ht="11.25">
      <c r="A451" s="36"/>
      <c r="B451" s="37"/>
      <c r="C451" s="38"/>
      <c r="D451" s="190" t="s">
        <v>224</v>
      </c>
      <c r="E451" s="38"/>
      <c r="F451" s="191" t="s">
        <v>737</v>
      </c>
      <c r="G451" s="38"/>
      <c r="H451" s="38"/>
      <c r="I451" s="192"/>
      <c r="J451" s="38"/>
      <c r="K451" s="38"/>
      <c r="L451" s="41"/>
      <c r="M451" s="193"/>
      <c r="N451" s="194"/>
      <c r="O451" s="66"/>
      <c r="P451" s="66"/>
      <c r="Q451" s="66"/>
      <c r="R451" s="66"/>
      <c r="S451" s="66"/>
      <c r="T451" s="67"/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T451" s="19" t="s">
        <v>224</v>
      </c>
      <c r="AU451" s="19" t="s">
        <v>85</v>
      </c>
    </row>
    <row r="452" spans="1:65" s="13" customFormat="1" ht="11.25">
      <c r="B452" s="195"/>
      <c r="C452" s="196"/>
      <c r="D452" s="197" t="s">
        <v>226</v>
      </c>
      <c r="E452" s="198" t="s">
        <v>19</v>
      </c>
      <c r="F452" s="199" t="s">
        <v>738</v>
      </c>
      <c r="G452" s="196"/>
      <c r="H452" s="198" t="s">
        <v>19</v>
      </c>
      <c r="I452" s="200"/>
      <c r="J452" s="196"/>
      <c r="K452" s="196"/>
      <c r="L452" s="201"/>
      <c r="M452" s="202"/>
      <c r="N452" s="203"/>
      <c r="O452" s="203"/>
      <c r="P452" s="203"/>
      <c r="Q452" s="203"/>
      <c r="R452" s="203"/>
      <c r="S452" s="203"/>
      <c r="T452" s="204"/>
      <c r="AT452" s="205" t="s">
        <v>226</v>
      </c>
      <c r="AU452" s="205" t="s">
        <v>85</v>
      </c>
      <c r="AV452" s="13" t="s">
        <v>83</v>
      </c>
      <c r="AW452" s="13" t="s">
        <v>36</v>
      </c>
      <c r="AX452" s="13" t="s">
        <v>75</v>
      </c>
      <c r="AY452" s="205" t="s">
        <v>215</v>
      </c>
    </row>
    <row r="453" spans="1:65" s="14" customFormat="1" ht="11.25">
      <c r="B453" s="206"/>
      <c r="C453" s="207"/>
      <c r="D453" s="197" t="s">
        <v>226</v>
      </c>
      <c r="E453" s="208" t="s">
        <v>19</v>
      </c>
      <c r="F453" s="209" t="s">
        <v>132</v>
      </c>
      <c r="G453" s="207"/>
      <c r="H453" s="210">
        <v>12</v>
      </c>
      <c r="I453" s="211"/>
      <c r="J453" s="207"/>
      <c r="K453" s="207"/>
      <c r="L453" s="212"/>
      <c r="M453" s="213"/>
      <c r="N453" s="214"/>
      <c r="O453" s="214"/>
      <c r="P453" s="214"/>
      <c r="Q453" s="214"/>
      <c r="R453" s="214"/>
      <c r="S453" s="214"/>
      <c r="T453" s="215"/>
      <c r="AT453" s="216" t="s">
        <v>226</v>
      </c>
      <c r="AU453" s="216" t="s">
        <v>85</v>
      </c>
      <c r="AV453" s="14" t="s">
        <v>85</v>
      </c>
      <c r="AW453" s="14" t="s">
        <v>36</v>
      </c>
      <c r="AX453" s="14" t="s">
        <v>75</v>
      </c>
      <c r="AY453" s="216" t="s">
        <v>215</v>
      </c>
    </row>
    <row r="454" spans="1:65" s="13" customFormat="1" ht="11.25">
      <c r="B454" s="195"/>
      <c r="C454" s="196"/>
      <c r="D454" s="197" t="s">
        <v>226</v>
      </c>
      <c r="E454" s="198" t="s">
        <v>19</v>
      </c>
      <c r="F454" s="199" t="s">
        <v>739</v>
      </c>
      <c r="G454" s="196"/>
      <c r="H454" s="198" t="s">
        <v>19</v>
      </c>
      <c r="I454" s="200"/>
      <c r="J454" s="196"/>
      <c r="K454" s="196"/>
      <c r="L454" s="201"/>
      <c r="M454" s="202"/>
      <c r="N454" s="203"/>
      <c r="O454" s="203"/>
      <c r="P454" s="203"/>
      <c r="Q454" s="203"/>
      <c r="R454" s="203"/>
      <c r="S454" s="203"/>
      <c r="T454" s="204"/>
      <c r="AT454" s="205" t="s">
        <v>226</v>
      </c>
      <c r="AU454" s="205" t="s">
        <v>85</v>
      </c>
      <c r="AV454" s="13" t="s">
        <v>83</v>
      </c>
      <c r="AW454" s="13" t="s">
        <v>36</v>
      </c>
      <c r="AX454" s="13" t="s">
        <v>75</v>
      </c>
      <c r="AY454" s="205" t="s">
        <v>215</v>
      </c>
    </row>
    <row r="455" spans="1:65" s="14" customFormat="1" ht="11.25">
      <c r="B455" s="206"/>
      <c r="C455" s="207"/>
      <c r="D455" s="197" t="s">
        <v>226</v>
      </c>
      <c r="E455" s="208" t="s">
        <v>19</v>
      </c>
      <c r="F455" s="209" t="s">
        <v>146</v>
      </c>
      <c r="G455" s="207"/>
      <c r="H455" s="210">
        <v>5.4169999999999998</v>
      </c>
      <c r="I455" s="211"/>
      <c r="J455" s="207"/>
      <c r="K455" s="207"/>
      <c r="L455" s="212"/>
      <c r="M455" s="213"/>
      <c r="N455" s="214"/>
      <c r="O455" s="214"/>
      <c r="P455" s="214"/>
      <c r="Q455" s="214"/>
      <c r="R455" s="214"/>
      <c r="S455" s="214"/>
      <c r="T455" s="215"/>
      <c r="AT455" s="216" t="s">
        <v>226</v>
      </c>
      <c r="AU455" s="216" t="s">
        <v>85</v>
      </c>
      <c r="AV455" s="14" t="s">
        <v>85</v>
      </c>
      <c r="AW455" s="14" t="s">
        <v>36</v>
      </c>
      <c r="AX455" s="14" t="s">
        <v>75</v>
      </c>
      <c r="AY455" s="216" t="s">
        <v>215</v>
      </c>
    </row>
    <row r="456" spans="1:65" s="15" customFormat="1" ht="11.25">
      <c r="B456" s="227"/>
      <c r="C456" s="228"/>
      <c r="D456" s="197" t="s">
        <v>226</v>
      </c>
      <c r="E456" s="229" t="s">
        <v>19</v>
      </c>
      <c r="F456" s="230" t="s">
        <v>323</v>
      </c>
      <c r="G456" s="228"/>
      <c r="H456" s="231">
        <v>17.417000000000002</v>
      </c>
      <c r="I456" s="232"/>
      <c r="J456" s="228"/>
      <c r="K456" s="228"/>
      <c r="L456" s="233"/>
      <c r="M456" s="234"/>
      <c r="N456" s="235"/>
      <c r="O456" s="235"/>
      <c r="P456" s="235"/>
      <c r="Q456" s="235"/>
      <c r="R456" s="235"/>
      <c r="S456" s="235"/>
      <c r="T456" s="236"/>
      <c r="AT456" s="237" t="s">
        <v>226</v>
      </c>
      <c r="AU456" s="237" t="s">
        <v>85</v>
      </c>
      <c r="AV456" s="15" t="s">
        <v>222</v>
      </c>
      <c r="AW456" s="15" t="s">
        <v>36</v>
      </c>
      <c r="AX456" s="15" t="s">
        <v>83</v>
      </c>
      <c r="AY456" s="237" t="s">
        <v>215</v>
      </c>
    </row>
    <row r="457" spans="1:65" s="2" customFormat="1" ht="16.5" customHeight="1">
      <c r="A457" s="36"/>
      <c r="B457" s="37"/>
      <c r="C457" s="217" t="s">
        <v>740</v>
      </c>
      <c r="D457" s="217" t="s">
        <v>288</v>
      </c>
      <c r="E457" s="218" t="s">
        <v>741</v>
      </c>
      <c r="F457" s="219" t="s">
        <v>742</v>
      </c>
      <c r="G457" s="220" t="s">
        <v>291</v>
      </c>
      <c r="H457" s="221">
        <v>1.742</v>
      </c>
      <c r="I457" s="222"/>
      <c r="J457" s="223">
        <f>ROUND(I457*H457,2)</f>
        <v>0</v>
      </c>
      <c r="K457" s="219" t="s">
        <v>221</v>
      </c>
      <c r="L457" s="224"/>
      <c r="M457" s="225" t="s">
        <v>19</v>
      </c>
      <c r="N457" s="226" t="s">
        <v>46</v>
      </c>
      <c r="O457" s="66"/>
      <c r="P457" s="186">
        <f>O457*H457</f>
        <v>0</v>
      </c>
      <c r="Q457" s="186">
        <v>1E-3</v>
      </c>
      <c r="R457" s="186">
        <f>Q457*H457</f>
        <v>1.7420000000000001E-3</v>
      </c>
      <c r="S457" s="186">
        <v>0</v>
      </c>
      <c r="T457" s="187">
        <f>S457*H457</f>
        <v>0</v>
      </c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R457" s="188" t="s">
        <v>569</v>
      </c>
      <c r="AT457" s="188" t="s">
        <v>288</v>
      </c>
      <c r="AU457" s="188" t="s">
        <v>85</v>
      </c>
      <c r="AY457" s="19" t="s">
        <v>215</v>
      </c>
      <c r="BE457" s="189">
        <f>IF(N457="základní",J457,0)</f>
        <v>0</v>
      </c>
      <c r="BF457" s="189">
        <f>IF(N457="snížená",J457,0)</f>
        <v>0</v>
      </c>
      <c r="BG457" s="189">
        <f>IF(N457="zákl. přenesená",J457,0)</f>
        <v>0</v>
      </c>
      <c r="BH457" s="189">
        <f>IF(N457="sníž. přenesená",J457,0)</f>
        <v>0</v>
      </c>
      <c r="BI457" s="189">
        <f>IF(N457="nulová",J457,0)</f>
        <v>0</v>
      </c>
      <c r="BJ457" s="19" t="s">
        <v>83</v>
      </c>
      <c r="BK457" s="189">
        <f>ROUND(I457*H457,2)</f>
        <v>0</v>
      </c>
      <c r="BL457" s="19" t="s">
        <v>458</v>
      </c>
      <c r="BM457" s="188" t="s">
        <v>743</v>
      </c>
    </row>
    <row r="458" spans="1:65" s="14" customFormat="1" ht="11.25">
      <c r="B458" s="206"/>
      <c r="C458" s="207"/>
      <c r="D458" s="197" t="s">
        <v>226</v>
      </c>
      <c r="E458" s="207"/>
      <c r="F458" s="209" t="s">
        <v>744</v>
      </c>
      <c r="G458" s="207"/>
      <c r="H458" s="210">
        <v>1.742</v>
      </c>
      <c r="I458" s="211"/>
      <c r="J458" s="207"/>
      <c r="K458" s="207"/>
      <c r="L458" s="212"/>
      <c r="M458" s="213"/>
      <c r="N458" s="214"/>
      <c r="O458" s="214"/>
      <c r="P458" s="214"/>
      <c r="Q458" s="214"/>
      <c r="R458" s="214"/>
      <c r="S458" s="214"/>
      <c r="T458" s="215"/>
      <c r="AT458" s="216" t="s">
        <v>226</v>
      </c>
      <c r="AU458" s="216" t="s">
        <v>85</v>
      </c>
      <c r="AV458" s="14" t="s">
        <v>85</v>
      </c>
      <c r="AW458" s="14" t="s">
        <v>4</v>
      </c>
      <c r="AX458" s="14" t="s">
        <v>83</v>
      </c>
      <c r="AY458" s="216" t="s">
        <v>215</v>
      </c>
    </row>
    <row r="459" spans="1:65" s="2" customFormat="1" ht="24.2" customHeight="1">
      <c r="A459" s="36"/>
      <c r="B459" s="37"/>
      <c r="C459" s="177" t="s">
        <v>745</v>
      </c>
      <c r="D459" s="177" t="s">
        <v>218</v>
      </c>
      <c r="E459" s="178" t="s">
        <v>746</v>
      </c>
      <c r="F459" s="179" t="s">
        <v>747</v>
      </c>
      <c r="G459" s="180" t="s">
        <v>91</v>
      </c>
      <c r="H459" s="181">
        <v>17.417000000000002</v>
      </c>
      <c r="I459" s="182"/>
      <c r="J459" s="183">
        <f>ROUND(I459*H459,2)</f>
        <v>0</v>
      </c>
      <c r="K459" s="179" t="s">
        <v>221</v>
      </c>
      <c r="L459" s="41"/>
      <c r="M459" s="184" t="s">
        <v>19</v>
      </c>
      <c r="N459" s="185" t="s">
        <v>46</v>
      </c>
      <c r="O459" s="66"/>
      <c r="P459" s="186">
        <f>O459*H459</f>
        <v>0</v>
      </c>
      <c r="Q459" s="186">
        <v>0</v>
      </c>
      <c r="R459" s="186">
        <f>Q459*H459</f>
        <v>0</v>
      </c>
      <c r="S459" s="186">
        <v>0</v>
      </c>
      <c r="T459" s="187">
        <f>S459*H459</f>
        <v>0</v>
      </c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R459" s="188" t="s">
        <v>458</v>
      </c>
      <c r="AT459" s="188" t="s">
        <v>218</v>
      </c>
      <c r="AU459" s="188" t="s">
        <v>85</v>
      </c>
      <c r="AY459" s="19" t="s">
        <v>215</v>
      </c>
      <c r="BE459" s="189">
        <f>IF(N459="základní",J459,0)</f>
        <v>0</v>
      </c>
      <c r="BF459" s="189">
        <f>IF(N459="snížená",J459,0)</f>
        <v>0</v>
      </c>
      <c r="BG459" s="189">
        <f>IF(N459="zákl. přenesená",J459,0)</f>
        <v>0</v>
      </c>
      <c r="BH459" s="189">
        <f>IF(N459="sníž. přenesená",J459,0)</f>
        <v>0</v>
      </c>
      <c r="BI459" s="189">
        <f>IF(N459="nulová",J459,0)</f>
        <v>0</v>
      </c>
      <c r="BJ459" s="19" t="s">
        <v>83</v>
      </c>
      <c r="BK459" s="189">
        <f>ROUND(I459*H459,2)</f>
        <v>0</v>
      </c>
      <c r="BL459" s="19" t="s">
        <v>458</v>
      </c>
      <c r="BM459" s="188" t="s">
        <v>748</v>
      </c>
    </row>
    <row r="460" spans="1:65" s="2" customFormat="1" ht="11.25">
      <c r="A460" s="36"/>
      <c r="B460" s="37"/>
      <c r="C460" s="38"/>
      <c r="D460" s="190" t="s">
        <v>224</v>
      </c>
      <c r="E460" s="38"/>
      <c r="F460" s="191" t="s">
        <v>749</v>
      </c>
      <c r="G460" s="38"/>
      <c r="H460" s="38"/>
      <c r="I460" s="192"/>
      <c r="J460" s="38"/>
      <c r="K460" s="38"/>
      <c r="L460" s="41"/>
      <c r="M460" s="193"/>
      <c r="N460" s="194"/>
      <c r="O460" s="66"/>
      <c r="P460" s="66"/>
      <c r="Q460" s="66"/>
      <c r="R460" s="66"/>
      <c r="S460" s="66"/>
      <c r="T460" s="67"/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T460" s="19" t="s">
        <v>224</v>
      </c>
      <c r="AU460" s="19" t="s">
        <v>85</v>
      </c>
    </row>
    <row r="461" spans="1:65" s="13" customFormat="1" ht="11.25">
      <c r="B461" s="195"/>
      <c r="C461" s="196"/>
      <c r="D461" s="197" t="s">
        <v>226</v>
      </c>
      <c r="E461" s="198" t="s">
        <v>19</v>
      </c>
      <c r="F461" s="199" t="s">
        <v>738</v>
      </c>
      <c r="G461" s="196"/>
      <c r="H461" s="198" t="s">
        <v>19</v>
      </c>
      <c r="I461" s="200"/>
      <c r="J461" s="196"/>
      <c r="K461" s="196"/>
      <c r="L461" s="201"/>
      <c r="M461" s="202"/>
      <c r="N461" s="203"/>
      <c r="O461" s="203"/>
      <c r="P461" s="203"/>
      <c r="Q461" s="203"/>
      <c r="R461" s="203"/>
      <c r="S461" s="203"/>
      <c r="T461" s="204"/>
      <c r="AT461" s="205" t="s">
        <v>226</v>
      </c>
      <c r="AU461" s="205" t="s">
        <v>85</v>
      </c>
      <c r="AV461" s="13" t="s">
        <v>83</v>
      </c>
      <c r="AW461" s="13" t="s">
        <v>36</v>
      </c>
      <c r="AX461" s="13" t="s">
        <v>75</v>
      </c>
      <c r="AY461" s="205" t="s">
        <v>215</v>
      </c>
    </row>
    <row r="462" spans="1:65" s="14" customFormat="1" ht="11.25">
      <c r="B462" s="206"/>
      <c r="C462" s="207"/>
      <c r="D462" s="197" t="s">
        <v>226</v>
      </c>
      <c r="E462" s="208" t="s">
        <v>19</v>
      </c>
      <c r="F462" s="209" t="s">
        <v>132</v>
      </c>
      <c r="G462" s="207"/>
      <c r="H462" s="210">
        <v>12</v>
      </c>
      <c r="I462" s="211"/>
      <c r="J462" s="207"/>
      <c r="K462" s="207"/>
      <c r="L462" s="212"/>
      <c r="M462" s="213"/>
      <c r="N462" s="214"/>
      <c r="O462" s="214"/>
      <c r="P462" s="214"/>
      <c r="Q462" s="214"/>
      <c r="R462" s="214"/>
      <c r="S462" s="214"/>
      <c r="T462" s="215"/>
      <c r="AT462" s="216" t="s">
        <v>226</v>
      </c>
      <c r="AU462" s="216" t="s">
        <v>85</v>
      </c>
      <c r="AV462" s="14" t="s">
        <v>85</v>
      </c>
      <c r="AW462" s="14" t="s">
        <v>36</v>
      </c>
      <c r="AX462" s="14" t="s">
        <v>75</v>
      </c>
      <c r="AY462" s="216" t="s">
        <v>215</v>
      </c>
    </row>
    <row r="463" spans="1:65" s="13" customFormat="1" ht="11.25">
      <c r="B463" s="195"/>
      <c r="C463" s="196"/>
      <c r="D463" s="197" t="s">
        <v>226</v>
      </c>
      <c r="E463" s="198" t="s">
        <v>19</v>
      </c>
      <c r="F463" s="199" t="s">
        <v>739</v>
      </c>
      <c r="G463" s="196"/>
      <c r="H463" s="198" t="s">
        <v>19</v>
      </c>
      <c r="I463" s="200"/>
      <c r="J463" s="196"/>
      <c r="K463" s="196"/>
      <c r="L463" s="201"/>
      <c r="M463" s="202"/>
      <c r="N463" s="203"/>
      <c r="O463" s="203"/>
      <c r="P463" s="203"/>
      <c r="Q463" s="203"/>
      <c r="R463" s="203"/>
      <c r="S463" s="203"/>
      <c r="T463" s="204"/>
      <c r="AT463" s="205" t="s">
        <v>226</v>
      </c>
      <c r="AU463" s="205" t="s">
        <v>85</v>
      </c>
      <c r="AV463" s="13" t="s">
        <v>83</v>
      </c>
      <c r="AW463" s="13" t="s">
        <v>36</v>
      </c>
      <c r="AX463" s="13" t="s">
        <v>75</v>
      </c>
      <c r="AY463" s="205" t="s">
        <v>215</v>
      </c>
    </row>
    <row r="464" spans="1:65" s="14" customFormat="1" ht="11.25">
      <c r="B464" s="206"/>
      <c r="C464" s="207"/>
      <c r="D464" s="197" t="s">
        <v>226</v>
      </c>
      <c r="E464" s="208" t="s">
        <v>19</v>
      </c>
      <c r="F464" s="209" t="s">
        <v>146</v>
      </c>
      <c r="G464" s="207"/>
      <c r="H464" s="210">
        <v>5.4169999999999998</v>
      </c>
      <c r="I464" s="211"/>
      <c r="J464" s="207"/>
      <c r="K464" s="207"/>
      <c r="L464" s="212"/>
      <c r="M464" s="213"/>
      <c r="N464" s="214"/>
      <c r="O464" s="214"/>
      <c r="P464" s="214"/>
      <c r="Q464" s="214"/>
      <c r="R464" s="214"/>
      <c r="S464" s="214"/>
      <c r="T464" s="215"/>
      <c r="AT464" s="216" t="s">
        <v>226</v>
      </c>
      <c r="AU464" s="216" t="s">
        <v>85</v>
      </c>
      <c r="AV464" s="14" t="s">
        <v>85</v>
      </c>
      <c r="AW464" s="14" t="s">
        <v>36</v>
      </c>
      <c r="AX464" s="14" t="s">
        <v>75</v>
      </c>
      <c r="AY464" s="216" t="s">
        <v>215</v>
      </c>
    </row>
    <row r="465" spans="1:65" s="15" customFormat="1" ht="11.25">
      <c r="B465" s="227"/>
      <c r="C465" s="228"/>
      <c r="D465" s="197" t="s">
        <v>226</v>
      </c>
      <c r="E465" s="229" t="s">
        <v>19</v>
      </c>
      <c r="F465" s="230" t="s">
        <v>323</v>
      </c>
      <c r="G465" s="228"/>
      <c r="H465" s="231">
        <v>17.417000000000002</v>
      </c>
      <c r="I465" s="232"/>
      <c r="J465" s="228"/>
      <c r="K465" s="228"/>
      <c r="L465" s="233"/>
      <c r="M465" s="234"/>
      <c r="N465" s="235"/>
      <c r="O465" s="235"/>
      <c r="P465" s="235"/>
      <c r="Q465" s="235"/>
      <c r="R465" s="235"/>
      <c r="S465" s="235"/>
      <c r="T465" s="236"/>
      <c r="AT465" s="237" t="s">
        <v>226</v>
      </c>
      <c r="AU465" s="237" t="s">
        <v>85</v>
      </c>
      <c r="AV465" s="15" t="s">
        <v>222</v>
      </c>
      <c r="AW465" s="15" t="s">
        <v>36</v>
      </c>
      <c r="AX465" s="15" t="s">
        <v>83</v>
      </c>
      <c r="AY465" s="237" t="s">
        <v>215</v>
      </c>
    </row>
    <row r="466" spans="1:65" s="2" customFormat="1" ht="21.75" customHeight="1">
      <c r="A466" s="36"/>
      <c r="B466" s="37"/>
      <c r="C466" s="217" t="s">
        <v>750</v>
      </c>
      <c r="D466" s="217" t="s">
        <v>288</v>
      </c>
      <c r="E466" s="218" t="s">
        <v>751</v>
      </c>
      <c r="F466" s="219" t="s">
        <v>752</v>
      </c>
      <c r="G466" s="220" t="s">
        <v>291</v>
      </c>
      <c r="H466" s="221">
        <v>2.613</v>
      </c>
      <c r="I466" s="222"/>
      <c r="J466" s="223">
        <f>ROUND(I466*H466,2)</f>
        <v>0</v>
      </c>
      <c r="K466" s="219" t="s">
        <v>221</v>
      </c>
      <c r="L466" s="224"/>
      <c r="M466" s="225" t="s">
        <v>19</v>
      </c>
      <c r="N466" s="226" t="s">
        <v>46</v>
      </c>
      <c r="O466" s="66"/>
      <c r="P466" s="186">
        <f>O466*H466</f>
        <v>0</v>
      </c>
      <c r="Q466" s="186">
        <v>1E-3</v>
      </c>
      <c r="R466" s="186">
        <f>Q466*H466</f>
        <v>2.6129999999999999E-3</v>
      </c>
      <c r="S466" s="186">
        <v>0</v>
      </c>
      <c r="T466" s="187">
        <f>S466*H466</f>
        <v>0</v>
      </c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R466" s="188" t="s">
        <v>569</v>
      </c>
      <c r="AT466" s="188" t="s">
        <v>288</v>
      </c>
      <c r="AU466" s="188" t="s">
        <v>85</v>
      </c>
      <c r="AY466" s="19" t="s">
        <v>215</v>
      </c>
      <c r="BE466" s="189">
        <f>IF(N466="základní",J466,0)</f>
        <v>0</v>
      </c>
      <c r="BF466" s="189">
        <f>IF(N466="snížená",J466,0)</f>
        <v>0</v>
      </c>
      <c r="BG466" s="189">
        <f>IF(N466="zákl. přenesená",J466,0)</f>
        <v>0</v>
      </c>
      <c r="BH466" s="189">
        <f>IF(N466="sníž. přenesená",J466,0)</f>
        <v>0</v>
      </c>
      <c r="BI466" s="189">
        <f>IF(N466="nulová",J466,0)</f>
        <v>0</v>
      </c>
      <c r="BJ466" s="19" t="s">
        <v>83</v>
      </c>
      <c r="BK466" s="189">
        <f>ROUND(I466*H466,2)</f>
        <v>0</v>
      </c>
      <c r="BL466" s="19" t="s">
        <v>458</v>
      </c>
      <c r="BM466" s="188" t="s">
        <v>753</v>
      </c>
    </row>
    <row r="467" spans="1:65" s="14" customFormat="1" ht="11.25">
      <c r="B467" s="206"/>
      <c r="C467" s="207"/>
      <c r="D467" s="197" t="s">
        <v>226</v>
      </c>
      <c r="E467" s="207"/>
      <c r="F467" s="209" t="s">
        <v>754</v>
      </c>
      <c r="G467" s="207"/>
      <c r="H467" s="210">
        <v>2.613</v>
      </c>
      <c r="I467" s="211"/>
      <c r="J467" s="207"/>
      <c r="K467" s="207"/>
      <c r="L467" s="212"/>
      <c r="M467" s="213"/>
      <c r="N467" s="214"/>
      <c r="O467" s="214"/>
      <c r="P467" s="214"/>
      <c r="Q467" s="214"/>
      <c r="R467" s="214"/>
      <c r="S467" s="214"/>
      <c r="T467" s="215"/>
      <c r="AT467" s="216" t="s">
        <v>226</v>
      </c>
      <c r="AU467" s="216" t="s">
        <v>85</v>
      </c>
      <c r="AV467" s="14" t="s">
        <v>85</v>
      </c>
      <c r="AW467" s="14" t="s">
        <v>4</v>
      </c>
      <c r="AX467" s="14" t="s">
        <v>83</v>
      </c>
      <c r="AY467" s="216" t="s">
        <v>215</v>
      </c>
    </row>
    <row r="468" spans="1:65" s="2" customFormat="1" ht="24.2" customHeight="1">
      <c r="A468" s="36"/>
      <c r="B468" s="37"/>
      <c r="C468" s="177" t="s">
        <v>755</v>
      </c>
      <c r="D468" s="177" t="s">
        <v>218</v>
      </c>
      <c r="E468" s="178" t="s">
        <v>756</v>
      </c>
      <c r="F468" s="179" t="s">
        <v>757</v>
      </c>
      <c r="G468" s="180" t="s">
        <v>91</v>
      </c>
      <c r="H468" s="181">
        <v>5.4169999999999998</v>
      </c>
      <c r="I468" s="182"/>
      <c r="J468" s="183">
        <f>ROUND(I468*H468,2)</f>
        <v>0</v>
      </c>
      <c r="K468" s="179" t="s">
        <v>221</v>
      </c>
      <c r="L468" s="41"/>
      <c r="M468" s="184" t="s">
        <v>19</v>
      </c>
      <c r="N468" s="185" t="s">
        <v>46</v>
      </c>
      <c r="O468" s="66"/>
      <c r="P468" s="186">
        <f>O468*H468</f>
        <v>0</v>
      </c>
      <c r="Q468" s="186">
        <v>6.0000000000000002E-5</v>
      </c>
      <c r="R468" s="186">
        <f>Q468*H468</f>
        <v>3.2501999999999997E-4</v>
      </c>
      <c r="S468" s="186">
        <v>0</v>
      </c>
      <c r="T468" s="187">
        <f>S468*H468</f>
        <v>0</v>
      </c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R468" s="188" t="s">
        <v>458</v>
      </c>
      <c r="AT468" s="188" t="s">
        <v>218</v>
      </c>
      <c r="AU468" s="188" t="s">
        <v>85</v>
      </c>
      <c r="AY468" s="19" t="s">
        <v>215</v>
      </c>
      <c r="BE468" s="189">
        <f>IF(N468="základní",J468,0)</f>
        <v>0</v>
      </c>
      <c r="BF468" s="189">
        <f>IF(N468="snížená",J468,0)</f>
        <v>0</v>
      </c>
      <c r="BG468" s="189">
        <f>IF(N468="zákl. přenesená",J468,0)</f>
        <v>0</v>
      </c>
      <c r="BH468" s="189">
        <f>IF(N468="sníž. přenesená",J468,0)</f>
        <v>0</v>
      </c>
      <c r="BI468" s="189">
        <f>IF(N468="nulová",J468,0)</f>
        <v>0</v>
      </c>
      <c r="BJ468" s="19" t="s">
        <v>83</v>
      </c>
      <c r="BK468" s="189">
        <f>ROUND(I468*H468,2)</f>
        <v>0</v>
      </c>
      <c r="BL468" s="19" t="s">
        <v>458</v>
      </c>
      <c r="BM468" s="188" t="s">
        <v>758</v>
      </c>
    </row>
    <row r="469" spans="1:65" s="2" customFormat="1" ht="11.25">
      <c r="A469" s="36"/>
      <c r="B469" s="37"/>
      <c r="C469" s="38"/>
      <c r="D469" s="190" t="s">
        <v>224</v>
      </c>
      <c r="E469" s="38"/>
      <c r="F469" s="191" t="s">
        <v>759</v>
      </c>
      <c r="G469" s="38"/>
      <c r="H469" s="38"/>
      <c r="I469" s="192"/>
      <c r="J469" s="38"/>
      <c r="K469" s="38"/>
      <c r="L469" s="41"/>
      <c r="M469" s="193"/>
      <c r="N469" s="194"/>
      <c r="O469" s="66"/>
      <c r="P469" s="66"/>
      <c r="Q469" s="66"/>
      <c r="R469" s="66"/>
      <c r="S469" s="66"/>
      <c r="T469" s="67"/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T469" s="19" t="s">
        <v>224</v>
      </c>
      <c r="AU469" s="19" t="s">
        <v>85</v>
      </c>
    </row>
    <row r="470" spans="1:65" s="13" customFormat="1" ht="11.25">
      <c r="B470" s="195"/>
      <c r="C470" s="196"/>
      <c r="D470" s="197" t="s">
        <v>226</v>
      </c>
      <c r="E470" s="198" t="s">
        <v>19</v>
      </c>
      <c r="F470" s="199" t="s">
        <v>739</v>
      </c>
      <c r="G470" s="196"/>
      <c r="H470" s="198" t="s">
        <v>19</v>
      </c>
      <c r="I470" s="200"/>
      <c r="J470" s="196"/>
      <c r="K470" s="196"/>
      <c r="L470" s="201"/>
      <c r="M470" s="202"/>
      <c r="N470" s="203"/>
      <c r="O470" s="203"/>
      <c r="P470" s="203"/>
      <c r="Q470" s="203"/>
      <c r="R470" s="203"/>
      <c r="S470" s="203"/>
      <c r="T470" s="204"/>
      <c r="AT470" s="205" t="s">
        <v>226</v>
      </c>
      <c r="AU470" s="205" t="s">
        <v>85</v>
      </c>
      <c r="AV470" s="13" t="s">
        <v>83</v>
      </c>
      <c r="AW470" s="13" t="s">
        <v>36</v>
      </c>
      <c r="AX470" s="13" t="s">
        <v>75</v>
      </c>
      <c r="AY470" s="205" t="s">
        <v>215</v>
      </c>
    </row>
    <row r="471" spans="1:65" s="14" customFormat="1" ht="11.25">
      <c r="B471" s="206"/>
      <c r="C471" s="207"/>
      <c r="D471" s="197" t="s">
        <v>226</v>
      </c>
      <c r="E471" s="208" t="s">
        <v>19</v>
      </c>
      <c r="F471" s="209" t="s">
        <v>146</v>
      </c>
      <c r="G471" s="207"/>
      <c r="H471" s="210">
        <v>5.4169999999999998</v>
      </c>
      <c r="I471" s="211"/>
      <c r="J471" s="207"/>
      <c r="K471" s="207"/>
      <c r="L471" s="212"/>
      <c r="M471" s="213"/>
      <c r="N471" s="214"/>
      <c r="O471" s="214"/>
      <c r="P471" s="214"/>
      <c r="Q471" s="214"/>
      <c r="R471" s="214"/>
      <c r="S471" s="214"/>
      <c r="T471" s="215"/>
      <c r="AT471" s="216" t="s">
        <v>226</v>
      </c>
      <c r="AU471" s="216" t="s">
        <v>85</v>
      </c>
      <c r="AV471" s="14" t="s">
        <v>85</v>
      </c>
      <c r="AW471" s="14" t="s">
        <v>36</v>
      </c>
      <c r="AX471" s="14" t="s">
        <v>83</v>
      </c>
      <c r="AY471" s="216" t="s">
        <v>215</v>
      </c>
    </row>
    <row r="472" spans="1:65" s="2" customFormat="1" ht="24.2" customHeight="1">
      <c r="A472" s="36"/>
      <c r="B472" s="37"/>
      <c r="C472" s="177" t="s">
        <v>760</v>
      </c>
      <c r="D472" s="177" t="s">
        <v>218</v>
      </c>
      <c r="E472" s="178" t="s">
        <v>761</v>
      </c>
      <c r="F472" s="179" t="s">
        <v>762</v>
      </c>
      <c r="G472" s="180" t="s">
        <v>91</v>
      </c>
      <c r="H472" s="181">
        <v>12</v>
      </c>
      <c r="I472" s="182"/>
      <c r="J472" s="183">
        <f>ROUND(I472*H472,2)</f>
        <v>0</v>
      </c>
      <c r="K472" s="179" t="s">
        <v>221</v>
      </c>
      <c r="L472" s="41"/>
      <c r="M472" s="184" t="s">
        <v>19</v>
      </c>
      <c r="N472" s="185" t="s">
        <v>46</v>
      </c>
      <c r="O472" s="66"/>
      <c r="P472" s="186">
        <f>O472*H472</f>
        <v>0</v>
      </c>
      <c r="Q472" s="186">
        <v>2.0000000000000002E-5</v>
      </c>
      <c r="R472" s="186">
        <f>Q472*H472</f>
        <v>2.4000000000000003E-4</v>
      </c>
      <c r="S472" s="186">
        <v>0</v>
      </c>
      <c r="T472" s="187">
        <f>S472*H472</f>
        <v>0</v>
      </c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R472" s="188" t="s">
        <v>458</v>
      </c>
      <c r="AT472" s="188" t="s">
        <v>218</v>
      </c>
      <c r="AU472" s="188" t="s">
        <v>85</v>
      </c>
      <c r="AY472" s="19" t="s">
        <v>215</v>
      </c>
      <c r="BE472" s="189">
        <f>IF(N472="základní",J472,0)</f>
        <v>0</v>
      </c>
      <c r="BF472" s="189">
        <f>IF(N472="snížená",J472,0)</f>
        <v>0</v>
      </c>
      <c r="BG472" s="189">
        <f>IF(N472="zákl. přenesená",J472,0)</f>
        <v>0</v>
      </c>
      <c r="BH472" s="189">
        <f>IF(N472="sníž. přenesená",J472,0)</f>
        <v>0</v>
      </c>
      <c r="BI472" s="189">
        <f>IF(N472="nulová",J472,0)</f>
        <v>0</v>
      </c>
      <c r="BJ472" s="19" t="s">
        <v>83</v>
      </c>
      <c r="BK472" s="189">
        <f>ROUND(I472*H472,2)</f>
        <v>0</v>
      </c>
      <c r="BL472" s="19" t="s">
        <v>458</v>
      </c>
      <c r="BM472" s="188" t="s">
        <v>763</v>
      </c>
    </row>
    <row r="473" spans="1:65" s="2" customFormat="1" ht="11.25">
      <c r="A473" s="36"/>
      <c r="B473" s="37"/>
      <c r="C473" s="38"/>
      <c r="D473" s="190" t="s">
        <v>224</v>
      </c>
      <c r="E473" s="38"/>
      <c r="F473" s="191" t="s">
        <v>764</v>
      </c>
      <c r="G473" s="38"/>
      <c r="H473" s="38"/>
      <c r="I473" s="192"/>
      <c r="J473" s="38"/>
      <c r="K473" s="38"/>
      <c r="L473" s="41"/>
      <c r="M473" s="193"/>
      <c r="N473" s="194"/>
      <c r="O473" s="66"/>
      <c r="P473" s="66"/>
      <c r="Q473" s="66"/>
      <c r="R473" s="66"/>
      <c r="S473" s="66"/>
      <c r="T473" s="67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T473" s="19" t="s">
        <v>224</v>
      </c>
      <c r="AU473" s="19" t="s">
        <v>85</v>
      </c>
    </row>
    <row r="474" spans="1:65" s="13" customFormat="1" ht="11.25">
      <c r="B474" s="195"/>
      <c r="C474" s="196"/>
      <c r="D474" s="197" t="s">
        <v>226</v>
      </c>
      <c r="E474" s="198" t="s">
        <v>19</v>
      </c>
      <c r="F474" s="199" t="s">
        <v>738</v>
      </c>
      <c r="G474" s="196"/>
      <c r="H474" s="198" t="s">
        <v>19</v>
      </c>
      <c r="I474" s="200"/>
      <c r="J474" s="196"/>
      <c r="K474" s="196"/>
      <c r="L474" s="201"/>
      <c r="M474" s="202"/>
      <c r="N474" s="203"/>
      <c r="O474" s="203"/>
      <c r="P474" s="203"/>
      <c r="Q474" s="203"/>
      <c r="R474" s="203"/>
      <c r="S474" s="203"/>
      <c r="T474" s="204"/>
      <c r="AT474" s="205" t="s">
        <v>226</v>
      </c>
      <c r="AU474" s="205" t="s">
        <v>85</v>
      </c>
      <c r="AV474" s="13" t="s">
        <v>83</v>
      </c>
      <c r="AW474" s="13" t="s">
        <v>36</v>
      </c>
      <c r="AX474" s="13" t="s">
        <v>75</v>
      </c>
      <c r="AY474" s="205" t="s">
        <v>215</v>
      </c>
    </row>
    <row r="475" spans="1:65" s="14" customFormat="1" ht="11.25">
      <c r="B475" s="206"/>
      <c r="C475" s="207"/>
      <c r="D475" s="197" t="s">
        <v>226</v>
      </c>
      <c r="E475" s="208" t="s">
        <v>19</v>
      </c>
      <c r="F475" s="209" t="s">
        <v>132</v>
      </c>
      <c r="G475" s="207"/>
      <c r="H475" s="210">
        <v>12</v>
      </c>
      <c r="I475" s="211"/>
      <c r="J475" s="207"/>
      <c r="K475" s="207"/>
      <c r="L475" s="212"/>
      <c r="M475" s="213"/>
      <c r="N475" s="214"/>
      <c r="O475" s="214"/>
      <c r="P475" s="214"/>
      <c r="Q475" s="214"/>
      <c r="R475" s="214"/>
      <c r="S475" s="214"/>
      <c r="T475" s="215"/>
      <c r="AT475" s="216" t="s">
        <v>226</v>
      </c>
      <c r="AU475" s="216" t="s">
        <v>85</v>
      </c>
      <c r="AV475" s="14" t="s">
        <v>85</v>
      </c>
      <c r="AW475" s="14" t="s">
        <v>36</v>
      </c>
      <c r="AX475" s="14" t="s">
        <v>83</v>
      </c>
      <c r="AY475" s="216" t="s">
        <v>215</v>
      </c>
    </row>
    <row r="476" spans="1:65" s="2" customFormat="1" ht="24.2" customHeight="1">
      <c r="A476" s="36"/>
      <c r="B476" s="37"/>
      <c r="C476" s="177" t="s">
        <v>765</v>
      </c>
      <c r="D476" s="177" t="s">
        <v>218</v>
      </c>
      <c r="E476" s="178" t="s">
        <v>766</v>
      </c>
      <c r="F476" s="179" t="s">
        <v>767</v>
      </c>
      <c r="G476" s="180" t="s">
        <v>91</v>
      </c>
      <c r="H476" s="181">
        <v>17.417000000000002</v>
      </c>
      <c r="I476" s="182"/>
      <c r="J476" s="183">
        <f>ROUND(I476*H476,2)</f>
        <v>0</v>
      </c>
      <c r="K476" s="179" t="s">
        <v>221</v>
      </c>
      <c r="L476" s="41"/>
      <c r="M476" s="184" t="s">
        <v>19</v>
      </c>
      <c r="N476" s="185" t="s">
        <v>46</v>
      </c>
      <c r="O476" s="66"/>
      <c r="P476" s="186">
        <f>O476*H476</f>
        <v>0</v>
      </c>
      <c r="Q476" s="186">
        <v>0</v>
      </c>
      <c r="R476" s="186">
        <f>Q476*H476</f>
        <v>0</v>
      </c>
      <c r="S476" s="186">
        <v>0</v>
      </c>
      <c r="T476" s="187">
        <f>S476*H476</f>
        <v>0</v>
      </c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R476" s="188" t="s">
        <v>458</v>
      </c>
      <c r="AT476" s="188" t="s">
        <v>218</v>
      </c>
      <c r="AU476" s="188" t="s">
        <v>85</v>
      </c>
      <c r="AY476" s="19" t="s">
        <v>215</v>
      </c>
      <c r="BE476" s="189">
        <f>IF(N476="základní",J476,0)</f>
        <v>0</v>
      </c>
      <c r="BF476" s="189">
        <f>IF(N476="snížená",J476,0)</f>
        <v>0</v>
      </c>
      <c r="BG476" s="189">
        <f>IF(N476="zákl. přenesená",J476,0)</f>
        <v>0</v>
      </c>
      <c r="BH476" s="189">
        <f>IF(N476="sníž. přenesená",J476,0)</f>
        <v>0</v>
      </c>
      <c r="BI476" s="189">
        <f>IF(N476="nulová",J476,0)</f>
        <v>0</v>
      </c>
      <c r="BJ476" s="19" t="s">
        <v>83</v>
      </c>
      <c r="BK476" s="189">
        <f>ROUND(I476*H476,2)</f>
        <v>0</v>
      </c>
      <c r="BL476" s="19" t="s">
        <v>458</v>
      </c>
      <c r="BM476" s="188" t="s">
        <v>768</v>
      </c>
    </row>
    <row r="477" spans="1:65" s="2" customFormat="1" ht="11.25">
      <c r="A477" s="36"/>
      <c r="B477" s="37"/>
      <c r="C477" s="38"/>
      <c r="D477" s="190" t="s">
        <v>224</v>
      </c>
      <c r="E477" s="38"/>
      <c r="F477" s="191" t="s">
        <v>769</v>
      </c>
      <c r="G477" s="38"/>
      <c r="H477" s="38"/>
      <c r="I477" s="192"/>
      <c r="J477" s="38"/>
      <c r="K477" s="38"/>
      <c r="L477" s="41"/>
      <c r="M477" s="193"/>
      <c r="N477" s="194"/>
      <c r="O477" s="66"/>
      <c r="P477" s="66"/>
      <c r="Q477" s="66"/>
      <c r="R477" s="66"/>
      <c r="S477" s="66"/>
      <c r="T477" s="67"/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T477" s="19" t="s">
        <v>224</v>
      </c>
      <c r="AU477" s="19" t="s">
        <v>85</v>
      </c>
    </row>
    <row r="478" spans="1:65" s="13" customFormat="1" ht="11.25">
      <c r="B478" s="195"/>
      <c r="C478" s="196"/>
      <c r="D478" s="197" t="s">
        <v>226</v>
      </c>
      <c r="E478" s="198" t="s">
        <v>19</v>
      </c>
      <c r="F478" s="199" t="s">
        <v>738</v>
      </c>
      <c r="G478" s="196"/>
      <c r="H478" s="198" t="s">
        <v>19</v>
      </c>
      <c r="I478" s="200"/>
      <c r="J478" s="196"/>
      <c r="K478" s="196"/>
      <c r="L478" s="201"/>
      <c r="M478" s="202"/>
      <c r="N478" s="203"/>
      <c r="O478" s="203"/>
      <c r="P478" s="203"/>
      <c r="Q478" s="203"/>
      <c r="R478" s="203"/>
      <c r="S478" s="203"/>
      <c r="T478" s="204"/>
      <c r="AT478" s="205" t="s">
        <v>226</v>
      </c>
      <c r="AU478" s="205" t="s">
        <v>85</v>
      </c>
      <c r="AV478" s="13" t="s">
        <v>83</v>
      </c>
      <c r="AW478" s="13" t="s">
        <v>36</v>
      </c>
      <c r="AX478" s="13" t="s">
        <v>75</v>
      </c>
      <c r="AY478" s="205" t="s">
        <v>215</v>
      </c>
    </row>
    <row r="479" spans="1:65" s="14" customFormat="1" ht="11.25">
      <c r="B479" s="206"/>
      <c r="C479" s="207"/>
      <c r="D479" s="197" t="s">
        <v>226</v>
      </c>
      <c r="E479" s="208" t="s">
        <v>19</v>
      </c>
      <c r="F479" s="209" t="s">
        <v>132</v>
      </c>
      <c r="G479" s="207"/>
      <c r="H479" s="210">
        <v>12</v>
      </c>
      <c r="I479" s="211"/>
      <c r="J479" s="207"/>
      <c r="K479" s="207"/>
      <c r="L479" s="212"/>
      <c r="M479" s="213"/>
      <c r="N479" s="214"/>
      <c r="O479" s="214"/>
      <c r="P479" s="214"/>
      <c r="Q479" s="214"/>
      <c r="R479" s="214"/>
      <c r="S479" s="214"/>
      <c r="T479" s="215"/>
      <c r="AT479" s="216" t="s">
        <v>226</v>
      </c>
      <c r="AU479" s="216" t="s">
        <v>85</v>
      </c>
      <c r="AV479" s="14" t="s">
        <v>85</v>
      </c>
      <c r="AW479" s="14" t="s">
        <v>36</v>
      </c>
      <c r="AX479" s="14" t="s">
        <v>75</v>
      </c>
      <c r="AY479" s="216" t="s">
        <v>215</v>
      </c>
    </row>
    <row r="480" spans="1:65" s="13" customFormat="1" ht="11.25">
      <c r="B480" s="195"/>
      <c r="C480" s="196"/>
      <c r="D480" s="197" t="s">
        <v>226</v>
      </c>
      <c r="E480" s="198" t="s">
        <v>19</v>
      </c>
      <c r="F480" s="199" t="s">
        <v>739</v>
      </c>
      <c r="G480" s="196"/>
      <c r="H480" s="198" t="s">
        <v>19</v>
      </c>
      <c r="I480" s="200"/>
      <c r="J480" s="196"/>
      <c r="K480" s="196"/>
      <c r="L480" s="201"/>
      <c r="M480" s="202"/>
      <c r="N480" s="203"/>
      <c r="O480" s="203"/>
      <c r="P480" s="203"/>
      <c r="Q480" s="203"/>
      <c r="R480" s="203"/>
      <c r="S480" s="203"/>
      <c r="T480" s="204"/>
      <c r="AT480" s="205" t="s">
        <v>226</v>
      </c>
      <c r="AU480" s="205" t="s">
        <v>85</v>
      </c>
      <c r="AV480" s="13" t="s">
        <v>83</v>
      </c>
      <c r="AW480" s="13" t="s">
        <v>36</v>
      </c>
      <c r="AX480" s="13" t="s">
        <v>75</v>
      </c>
      <c r="AY480" s="205" t="s">
        <v>215</v>
      </c>
    </row>
    <row r="481" spans="1:65" s="14" customFormat="1" ht="11.25">
      <c r="B481" s="206"/>
      <c r="C481" s="207"/>
      <c r="D481" s="197" t="s">
        <v>226</v>
      </c>
      <c r="E481" s="208" t="s">
        <v>19</v>
      </c>
      <c r="F481" s="209" t="s">
        <v>146</v>
      </c>
      <c r="G481" s="207"/>
      <c r="H481" s="210">
        <v>5.4169999999999998</v>
      </c>
      <c r="I481" s="211"/>
      <c r="J481" s="207"/>
      <c r="K481" s="207"/>
      <c r="L481" s="212"/>
      <c r="M481" s="213"/>
      <c r="N481" s="214"/>
      <c r="O481" s="214"/>
      <c r="P481" s="214"/>
      <c r="Q481" s="214"/>
      <c r="R481" s="214"/>
      <c r="S481" s="214"/>
      <c r="T481" s="215"/>
      <c r="AT481" s="216" t="s">
        <v>226</v>
      </c>
      <c r="AU481" s="216" t="s">
        <v>85</v>
      </c>
      <c r="AV481" s="14" t="s">
        <v>85</v>
      </c>
      <c r="AW481" s="14" t="s">
        <v>36</v>
      </c>
      <c r="AX481" s="14" t="s">
        <v>75</v>
      </c>
      <c r="AY481" s="216" t="s">
        <v>215</v>
      </c>
    </row>
    <row r="482" spans="1:65" s="15" customFormat="1" ht="11.25">
      <c r="B482" s="227"/>
      <c r="C482" s="228"/>
      <c r="D482" s="197" t="s">
        <v>226</v>
      </c>
      <c r="E482" s="229" t="s">
        <v>19</v>
      </c>
      <c r="F482" s="230" t="s">
        <v>323</v>
      </c>
      <c r="G482" s="228"/>
      <c r="H482" s="231">
        <v>17.417000000000002</v>
      </c>
      <c r="I482" s="232"/>
      <c r="J482" s="228"/>
      <c r="K482" s="228"/>
      <c r="L482" s="233"/>
      <c r="M482" s="234"/>
      <c r="N482" s="235"/>
      <c r="O482" s="235"/>
      <c r="P482" s="235"/>
      <c r="Q482" s="235"/>
      <c r="R482" s="235"/>
      <c r="S482" s="235"/>
      <c r="T482" s="236"/>
      <c r="AT482" s="237" t="s">
        <v>226</v>
      </c>
      <c r="AU482" s="237" t="s">
        <v>85</v>
      </c>
      <c r="AV482" s="15" t="s">
        <v>222</v>
      </c>
      <c r="AW482" s="15" t="s">
        <v>36</v>
      </c>
      <c r="AX482" s="15" t="s">
        <v>83</v>
      </c>
      <c r="AY482" s="237" t="s">
        <v>215</v>
      </c>
    </row>
    <row r="483" spans="1:65" s="2" customFormat="1" ht="21.75" customHeight="1">
      <c r="A483" s="36"/>
      <c r="B483" s="37"/>
      <c r="C483" s="217" t="s">
        <v>770</v>
      </c>
      <c r="D483" s="217" t="s">
        <v>288</v>
      </c>
      <c r="E483" s="218" t="s">
        <v>751</v>
      </c>
      <c r="F483" s="219" t="s">
        <v>752</v>
      </c>
      <c r="G483" s="220" t="s">
        <v>291</v>
      </c>
      <c r="H483" s="221">
        <v>0.26100000000000001</v>
      </c>
      <c r="I483" s="222"/>
      <c r="J483" s="223">
        <f>ROUND(I483*H483,2)</f>
        <v>0</v>
      </c>
      <c r="K483" s="219" t="s">
        <v>221</v>
      </c>
      <c r="L483" s="224"/>
      <c r="M483" s="225" t="s">
        <v>19</v>
      </c>
      <c r="N483" s="226" t="s">
        <v>46</v>
      </c>
      <c r="O483" s="66"/>
      <c r="P483" s="186">
        <f>O483*H483</f>
        <v>0</v>
      </c>
      <c r="Q483" s="186">
        <v>1E-3</v>
      </c>
      <c r="R483" s="186">
        <f>Q483*H483</f>
        <v>2.61E-4</v>
      </c>
      <c r="S483" s="186">
        <v>0</v>
      </c>
      <c r="T483" s="187">
        <f>S483*H483</f>
        <v>0</v>
      </c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R483" s="188" t="s">
        <v>569</v>
      </c>
      <c r="AT483" s="188" t="s">
        <v>288</v>
      </c>
      <c r="AU483" s="188" t="s">
        <v>85</v>
      </c>
      <c r="AY483" s="19" t="s">
        <v>215</v>
      </c>
      <c r="BE483" s="189">
        <f>IF(N483="základní",J483,0)</f>
        <v>0</v>
      </c>
      <c r="BF483" s="189">
        <f>IF(N483="snížená",J483,0)</f>
        <v>0</v>
      </c>
      <c r="BG483" s="189">
        <f>IF(N483="zákl. přenesená",J483,0)</f>
        <v>0</v>
      </c>
      <c r="BH483" s="189">
        <f>IF(N483="sníž. přenesená",J483,0)</f>
        <v>0</v>
      </c>
      <c r="BI483" s="189">
        <f>IF(N483="nulová",J483,0)</f>
        <v>0</v>
      </c>
      <c r="BJ483" s="19" t="s">
        <v>83</v>
      </c>
      <c r="BK483" s="189">
        <f>ROUND(I483*H483,2)</f>
        <v>0</v>
      </c>
      <c r="BL483" s="19" t="s">
        <v>458</v>
      </c>
      <c r="BM483" s="188" t="s">
        <v>771</v>
      </c>
    </row>
    <row r="484" spans="1:65" s="14" customFormat="1" ht="11.25">
      <c r="B484" s="206"/>
      <c r="C484" s="207"/>
      <c r="D484" s="197" t="s">
        <v>226</v>
      </c>
      <c r="E484" s="207"/>
      <c r="F484" s="209" t="s">
        <v>772</v>
      </c>
      <c r="G484" s="207"/>
      <c r="H484" s="210">
        <v>0.26100000000000001</v>
      </c>
      <c r="I484" s="211"/>
      <c r="J484" s="207"/>
      <c r="K484" s="207"/>
      <c r="L484" s="212"/>
      <c r="M484" s="213"/>
      <c r="N484" s="214"/>
      <c r="O484" s="214"/>
      <c r="P484" s="214"/>
      <c r="Q484" s="214"/>
      <c r="R484" s="214"/>
      <c r="S484" s="214"/>
      <c r="T484" s="215"/>
      <c r="AT484" s="216" t="s">
        <v>226</v>
      </c>
      <c r="AU484" s="216" t="s">
        <v>85</v>
      </c>
      <c r="AV484" s="14" t="s">
        <v>85</v>
      </c>
      <c r="AW484" s="14" t="s">
        <v>4</v>
      </c>
      <c r="AX484" s="14" t="s">
        <v>83</v>
      </c>
      <c r="AY484" s="216" t="s">
        <v>215</v>
      </c>
    </row>
    <row r="485" spans="1:65" s="2" customFormat="1" ht="37.9" customHeight="1">
      <c r="A485" s="36"/>
      <c r="B485" s="37"/>
      <c r="C485" s="177" t="s">
        <v>773</v>
      </c>
      <c r="D485" s="177" t="s">
        <v>218</v>
      </c>
      <c r="E485" s="178" t="s">
        <v>774</v>
      </c>
      <c r="F485" s="179" t="s">
        <v>775</v>
      </c>
      <c r="G485" s="180" t="s">
        <v>91</v>
      </c>
      <c r="H485" s="181">
        <v>1020.3</v>
      </c>
      <c r="I485" s="182"/>
      <c r="J485" s="183">
        <f>ROUND(I485*H485,2)</f>
        <v>0</v>
      </c>
      <c r="K485" s="179" t="s">
        <v>221</v>
      </c>
      <c r="L485" s="41"/>
      <c r="M485" s="184" t="s">
        <v>19</v>
      </c>
      <c r="N485" s="185" t="s">
        <v>46</v>
      </c>
      <c r="O485" s="66"/>
      <c r="P485" s="186">
        <f>O485*H485</f>
        <v>0</v>
      </c>
      <c r="Q485" s="186">
        <v>0</v>
      </c>
      <c r="R485" s="186">
        <f>Q485*H485</f>
        <v>0</v>
      </c>
      <c r="S485" s="186">
        <v>0</v>
      </c>
      <c r="T485" s="187">
        <f>S485*H485</f>
        <v>0</v>
      </c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R485" s="188" t="s">
        <v>458</v>
      </c>
      <c r="AT485" s="188" t="s">
        <v>218</v>
      </c>
      <c r="AU485" s="188" t="s">
        <v>85</v>
      </c>
      <c r="AY485" s="19" t="s">
        <v>215</v>
      </c>
      <c r="BE485" s="189">
        <f>IF(N485="základní",J485,0)</f>
        <v>0</v>
      </c>
      <c r="BF485" s="189">
        <f>IF(N485="snížená",J485,0)</f>
        <v>0</v>
      </c>
      <c r="BG485" s="189">
        <f>IF(N485="zákl. přenesená",J485,0)</f>
        <v>0</v>
      </c>
      <c r="BH485" s="189">
        <f>IF(N485="sníž. přenesená",J485,0)</f>
        <v>0</v>
      </c>
      <c r="BI485" s="189">
        <f>IF(N485="nulová",J485,0)</f>
        <v>0</v>
      </c>
      <c r="BJ485" s="19" t="s">
        <v>83</v>
      </c>
      <c r="BK485" s="189">
        <f>ROUND(I485*H485,2)</f>
        <v>0</v>
      </c>
      <c r="BL485" s="19" t="s">
        <v>458</v>
      </c>
      <c r="BM485" s="188" t="s">
        <v>776</v>
      </c>
    </row>
    <row r="486" spans="1:65" s="2" customFormat="1" ht="11.25">
      <c r="A486" s="36"/>
      <c r="B486" s="37"/>
      <c r="C486" s="38"/>
      <c r="D486" s="190" t="s">
        <v>224</v>
      </c>
      <c r="E486" s="38"/>
      <c r="F486" s="191" t="s">
        <v>777</v>
      </c>
      <c r="G486" s="38"/>
      <c r="H486" s="38"/>
      <c r="I486" s="192"/>
      <c r="J486" s="38"/>
      <c r="K486" s="38"/>
      <c r="L486" s="41"/>
      <c r="M486" s="193"/>
      <c r="N486" s="194"/>
      <c r="O486" s="66"/>
      <c r="P486" s="66"/>
      <c r="Q486" s="66"/>
      <c r="R486" s="66"/>
      <c r="S486" s="66"/>
      <c r="T486" s="67"/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T486" s="19" t="s">
        <v>224</v>
      </c>
      <c r="AU486" s="19" t="s">
        <v>85</v>
      </c>
    </row>
    <row r="487" spans="1:65" s="13" customFormat="1" ht="11.25">
      <c r="B487" s="195"/>
      <c r="C487" s="196"/>
      <c r="D487" s="197" t="s">
        <v>226</v>
      </c>
      <c r="E487" s="198" t="s">
        <v>19</v>
      </c>
      <c r="F487" s="199" t="s">
        <v>778</v>
      </c>
      <c r="G487" s="196"/>
      <c r="H487" s="198" t="s">
        <v>19</v>
      </c>
      <c r="I487" s="200"/>
      <c r="J487" s="196"/>
      <c r="K487" s="196"/>
      <c r="L487" s="201"/>
      <c r="M487" s="202"/>
      <c r="N487" s="203"/>
      <c r="O487" s="203"/>
      <c r="P487" s="203"/>
      <c r="Q487" s="203"/>
      <c r="R487" s="203"/>
      <c r="S487" s="203"/>
      <c r="T487" s="204"/>
      <c r="AT487" s="205" t="s">
        <v>226</v>
      </c>
      <c r="AU487" s="205" t="s">
        <v>85</v>
      </c>
      <c r="AV487" s="13" t="s">
        <v>83</v>
      </c>
      <c r="AW487" s="13" t="s">
        <v>36</v>
      </c>
      <c r="AX487" s="13" t="s">
        <v>75</v>
      </c>
      <c r="AY487" s="205" t="s">
        <v>215</v>
      </c>
    </row>
    <row r="488" spans="1:65" s="14" customFormat="1" ht="11.25">
      <c r="B488" s="206"/>
      <c r="C488" s="207"/>
      <c r="D488" s="197" t="s">
        <v>226</v>
      </c>
      <c r="E488" s="208" t="s">
        <v>19</v>
      </c>
      <c r="F488" s="209" t="s">
        <v>161</v>
      </c>
      <c r="G488" s="207"/>
      <c r="H488" s="210">
        <v>1020.3</v>
      </c>
      <c r="I488" s="211"/>
      <c r="J488" s="207"/>
      <c r="K488" s="207"/>
      <c r="L488" s="212"/>
      <c r="M488" s="213"/>
      <c r="N488" s="214"/>
      <c r="O488" s="214"/>
      <c r="P488" s="214"/>
      <c r="Q488" s="214"/>
      <c r="R488" s="214"/>
      <c r="S488" s="214"/>
      <c r="T488" s="215"/>
      <c r="AT488" s="216" t="s">
        <v>226</v>
      </c>
      <c r="AU488" s="216" t="s">
        <v>85</v>
      </c>
      <c r="AV488" s="14" t="s">
        <v>85</v>
      </c>
      <c r="AW488" s="14" t="s">
        <v>36</v>
      </c>
      <c r="AX488" s="14" t="s">
        <v>83</v>
      </c>
      <c r="AY488" s="216" t="s">
        <v>215</v>
      </c>
    </row>
    <row r="489" spans="1:65" s="2" customFormat="1" ht="24.2" customHeight="1">
      <c r="A489" s="36"/>
      <c r="B489" s="37"/>
      <c r="C489" s="217" t="s">
        <v>779</v>
      </c>
      <c r="D489" s="217" t="s">
        <v>288</v>
      </c>
      <c r="E489" s="218" t="s">
        <v>780</v>
      </c>
      <c r="F489" s="219" t="s">
        <v>781</v>
      </c>
      <c r="G489" s="220" t="s">
        <v>782</v>
      </c>
      <c r="H489" s="221">
        <v>102.03</v>
      </c>
      <c r="I489" s="222"/>
      <c r="J489" s="223">
        <f>ROUND(I489*H489,2)</f>
        <v>0</v>
      </c>
      <c r="K489" s="219" t="s">
        <v>221</v>
      </c>
      <c r="L489" s="224"/>
      <c r="M489" s="225" t="s">
        <v>19</v>
      </c>
      <c r="N489" s="226" t="s">
        <v>46</v>
      </c>
      <c r="O489" s="66"/>
      <c r="P489" s="186">
        <f>O489*H489</f>
        <v>0</v>
      </c>
      <c r="Q489" s="186">
        <v>1E-3</v>
      </c>
      <c r="R489" s="186">
        <f>Q489*H489</f>
        <v>0.10203000000000001</v>
      </c>
      <c r="S489" s="186">
        <v>0</v>
      </c>
      <c r="T489" s="187">
        <f>S489*H489</f>
        <v>0</v>
      </c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R489" s="188" t="s">
        <v>569</v>
      </c>
      <c r="AT489" s="188" t="s">
        <v>288</v>
      </c>
      <c r="AU489" s="188" t="s">
        <v>85</v>
      </c>
      <c r="AY489" s="19" t="s">
        <v>215</v>
      </c>
      <c r="BE489" s="189">
        <f>IF(N489="základní",J489,0)</f>
        <v>0</v>
      </c>
      <c r="BF489" s="189">
        <f>IF(N489="snížená",J489,0)</f>
        <v>0</v>
      </c>
      <c r="BG489" s="189">
        <f>IF(N489="zákl. přenesená",J489,0)</f>
        <v>0</v>
      </c>
      <c r="BH489" s="189">
        <f>IF(N489="sníž. přenesená",J489,0)</f>
        <v>0</v>
      </c>
      <c r="BI489" s="189">
        <f>IF(N489="nulová",J489,0)</f>
        <v>0</v>
      </c>
      <c r="BJ489" s="19" t="s">
        <v>83</v>
      </c>
      <c r="BK489" s="189">
        <f>ROUND(I489*H489,2)</f>
        <v>0</v>
      </c>
      <c r="BL489" s="19" t="s">
        <v>458</v>
      </c>
      <c r="BM489" s="188" t="s">
        <v>783</v>
      </c>
    </row>
    <row r="490" spans="1:65" s="14" customFormat="1" ht="11.25">
      <c r="B490" s="206"/>
      <c r="C490" s="207"/>
      <c r="D490" s="197" t="s">
        <v>226</v>
      </c>
      <c r="E490" s="207"/>
      <c r="F490" s="209" t="s">
        <v>784</v>
      </c>
      <c r="G490" s="207"/>
      <c r="H490" s="210">
        <v>102.03</v>
      </c>
      <c r="I490" s="211"/>
      <c r="J490" s="207"/>
      <c r="K490" s="207"/>
      <c r="L490" s="212"/>
      <c r="M490" s="213"/>
      <c r="N490" s="214"/>
      <c r="O490" s="214"/>
      <c r="P490" s="214"/>
      <c r="Q490" s="214"/>
      <c r="R490" s="214"/>
      <c r="S490" s="214"/>
      <c r="T490" s="215"/>
      <c r="AT490" s="216" t="s">
        <v>226</v>
      </c>
      <c r="AU490" s="216" t="s">
        <v>85</v>
      </c>
      <c r="AV490" s="14" t="s">
        <v>85</v>
      </c>
      <c r="AW490" s="14" t="s">
        <v>4</v>
      </c>
      <c r="AX490" s="14" t="s">
        <v>83</v>
      </c>
      <c r="AY490" s="216" t="s">
        <v>215</v>
      </c>
    </row>
    <row r="491" spans="1:65" s="2" customFormat="1" ht="37.9" customHeight="1">
      <c r="A491" s="36"/>
      <c r="B491" s="37"/>
      <c r="C491" s="177" t="s">
        <v>785</v>
      </c>
      <c r="D491" s="177" t="s">
        <v>218</v>
      </c>
      <c r="E491" s="178" t="s">
        <v>786</v>
      </c>
      <c r="F491" s="179" t="s">
        <v>787</v>
      </c>
      <c r="G491" s="180" t="s">
        <v>91</v>
      </c>
      <c r="H491" s="181">
        <v>511.6</v>
      </c>
      <c r="I491" s="182"/>
      <c r="J491" s="183">
        <f>ROUND(I491*H491,2)</f>
        <v>0</v>
      </c>
      <c r="K491" s="179" t="s">
        <v>221</v>
      </c>
      <c r="L491" s="41"/>
      <c r="M491" s="184" t="s">
        <v>19</v>
      </c>
      <c r="N491" s="185" t="s">
        <v>46</v>
      </c>
      <c r="O491" s="66"/>
      <c r="P491" s="186">
        <f>O491*H491</f>
        <v>0</v>
      </c>
      <c r="Q491" s="186">
        <v>0</v>
      </c>
      <c r="R491" s="186">
        <f>Q491*H491</f>
        <v>0</v>
      </c>
      <c r="S491" s="186">
        <v>0</v>
      </c>
      <c r="T491" s="187">
        <f>S491*H491</f>
        <v>0</v>
      </c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R491" s="188" t="s">
        <v>458</v>
      </c>
      <c r="AT491" s="188" t="s">
        <v>218</v>
      </c>
      <c r="AU491" s="188" t="s">
        <v>85</v>
      </c>
      <c r="AY491" s="19" t="s">
        <v>215</v>
      </c>
      <c r="BE491" s="189">
        <f>IF(N491="základní",J491,0)</f>
        <v>0</v>
      </c>
      <c r="BF491" s="189">
        <f>IF(N491="snížená",J491,0)</f>
        <v>0</v>
      </c>
      <c r="BG491" s="189">
        <f>IF(N491="zákl. přenesená",J491,0)</f>
        <v>0</v>
      </c>
      <c r="BH491" s="189">
        <f>IF(N491="sníž. přenesená",J491,0)</f>
        <v>0</v>
      </c>
      <c r="BI491" s="189">
        <f>IF(N491="nulová",J491,0)</f>
        <v>0</v>
      </c>
      <c r="BJ491" s="19" t="s">
        <v>83</v>
      </c>
      <c r="BK491" s="189">
        <f>ROUND(I491*H491,2)</f>
        <v>0</v>
      </c>
      <c r="BL491" s="19" t="s">
        <v>458</v>
      </c>
      <c r="BM491" s="188" t="s">
        <v>788</v>
      </c>
    </row>
    <row r="492" spans="1:65" s="2" customFormat="1" ht="11.25">
      <c r="A492" s="36"/>
      <c r="B492" s="37"/>
      <c r="C492" s="38"/>
      <c r="D492" s="190" t="s">
        <v>224</v>
      </c>
      <c r="E492" s="38"/>
      <c r="F492" s="191" t="s">
        <v>789</v>
      </c>
      <c r="G492" s="38"/>
      <c r="H492" s="38"/>
      <c r="I492" s="192"/>
      <c r="J492" s="38"/>
      <c r="K492" s="38"/>
      <c r="L492" s="41"/>
      <c r="M492" s="193"/>
      <c r="N492" s="194"/>
      <c r="O492" s="66"/>
      <c r="P492" s="66"/>
      <c r="Q492" s="66"/>
      <c r="R492" s="66"/>
      <c r="S492" s="66"/>
      <c r="T492" s="67"/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T492" s="19" t="s">
        <v>224</v>
      </c>
      <c r="AU492" s="19" t="s">
        <v>85</v>
      </c>
    </row>
    <row r="493" spans="1:65" s="13" customFormat="1" ht="11.25">
      <c r="B493" s="195"/>
      <c r="C493" s="196"/>
      <c r="D493" s="197" t="s">
        <v>226</v>
      </c>
      <c r="E493" s="198" t="s">
        <v>19</v>
      </c>
      <c r="F493" s="199" t="s">
        <v>790</v>
      </c>
      <c r="G493" s="196"/>
      <c r="H493" s="198" t="s">
        <v>19</v>
      </c>
      <c r="I493" s="200"/>
      <c r="J493" s="196"/>
      <c r="K493" s="196"/>
      <c r="L493" s="201"/>
      <c r="M493" s="202"/>
      <c r="N493" s="203"/>
      <c r="O493" s="203"/>
      <c r="P493" s="203"/>
      <c r="Q493" s="203"/>
      <c r="R493" s="203"/>
      <c r="S493" s="203"/>
      <c r="T493" s="204"/>
      <c r="AT493" s="205" t="s">
        <v>226</v>
      </c>
      <c r="AU493" s="205" t="s">
        <v>85</v>
      </c>
      <c r="AV493" s="13" t="s">
        <v>83</v>
      </c>
      <c r="AW493" s="13" t="s">
        <v>36</v>
      </c>
      <c r="AX493" s="13" t="s">
        <v>75</v>
      </c>
      <c r="AY493" s="205" t="s">
        <v>215</v>
      </c>
    </row>
    <row r="494" spans="1:65" s="14" customFormat="1" ht="11.25">
      <c r="B494" s="206"/>
      <c r="C494" s="207"/>
      <c r="D494" s="197" t="s">
        <v>226</v>
      </c>
      <c r="E494" s="208" t="s">
        <v>19</v>
      </c>
      <c r="F494" s="209" t="s">
        <v>167</v>
      </c>
      <c r="G494" s="207"/>
      <c r="H494" s="210">
        <v>511.6</v>
      </c>
      <c r="I494" s="211"/>
      <c r="J494" s="207"/>
      <c r="K494" s="207"/>
      <c r="L494" s="212"/>
      <c r="M494" s="213"/>
      <c r="N494" s="214"/>
      <c r="O494" s="214"/>
      <c r="P494" s="214"/>
      <c r="Q494" s="214"/>
      <c r="R494" s="214"/>
      <c r="S494" s="214"/>
      <c r="T494" s="215"/>
      <c r="AT494" s="216" t="s">
        <v>226</v>
      </c>
      <c r="AU494" s="216" t="s">
        <v>85</v>
      </c>
      <c r="AV494" s="14" t="s">
        <v>85</v>
      </c>
      <c r="AW494" s="14" t="s">
        <v>36</v>
      </c>
      <c r="AX494" s="14" t="s">
        <v>83</v>
      </c>
      <c r="AY494" s="216" t="s">
        <v>215</v>
      </c>
    </row>
    <row r="495" spans="1:65" s="2" customFormat="1" ht="24.2" customHeight="1">
      <c r="A495" s="36"/>
      <c r="B495" s="37"/>
      <c r="C495" s="217" t="s">
        <v>791</v>
      </c>
      <c r="D495" s="217" t="s">
        <v>288</v>
      </c>
      <c r="E495" s="218" t="s">
        <v>780</v>
      </c>
      <c r="F495" s="219" t="s">
        <v>781</v>
      </c>
      <c r="G495" s="220" t="s">
        <v>782</v>
      </c>
      <c r="H495" s="221">
        <v>58.834000000000003</v>
      </c>
      <c r="I495" s="222"/>
      <c r="J495" s="223">
        <f>ROUND(I495*H495,2)</f>
        <v>0</v>
      </c>
      <c r="K495" s="219" t="s">
        <v>221</v>
      </c>
      <c r="L495" s="224"/>
      <c r="M495" s="225" t="s">
        <v>19</v>
      </c>
      <c r="N495" s="226" t="s">
        <v>46</v>
      </c>
      <c r="O495" s="66"/>
      <c r="P495" s="186">
        <f>O495*H495</f>
        <v>0</v>
      </c>
      <c r="Q495" s="186">
        <v>1E-3</v>
      </c>
      <c r="R495" s="186">
        <f>Q495*H495</f>
        <v>5.8834000000000004E-2</v>
      </c>
      <c r="S495" s="186">
        <v>0</v>
      </c>
      <c r="T495" s="187">
        <f>S495*H495</f>
        <v>0</v>
      </c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R495" s="188" t="s">
        <v>569</v>
      </c>
      <c r="AT495" s="188" t="s">
        <v>288</v>
      </c>
      <c r="AU495" s="188" t="s">
        <v>85</v>
      </c>
      <c r="AY495" s="19" t="s">
        <v>215</v>
      </c>
      <c r="BE495" s="189">
        <f>IF(N495="základní",J495,0)</f>
        <v>0</v>
      </c>
      <c r="BF495" s="189">
        <f>IF(N495="snížená",J495,0)</f>
        <v>0</v>
      </c>
      <c r="BG495" s="189">
        <f>IF(N495="zákl. přenesená",J495,0)</f>
        <v>0</v>
      </c>
      <c r="BH495" s="189">
        <f>IF(N495="sníž. přenesená",J495,0)</f>
        <v>0</v>
      </c>
      <c r="BI495" s="189">
        <f>IF(N495="nulová",J495,0)</f>
        <v>0</v>
      </c>
      <c r="BJ495" s="19" t="s">
        <v>83</v>
      </c>
      <c r="BK495" s="189">
        <f>ROUND(I495*H495,2)</f>
        <v>0</v>
      </c>
      <c r="BL495" s="19" t="s">
        <v>458</v>
      </c>
      <c r="BM495" s="188" t="s">
        <v>792</v>
      </c>
    </row>
    <row r="496" spans="1:65" s="14" customFormat="1" ht="11.25">
      <c r="B496" s="206"/>
      <c r="C496" s="207"/>
      <c r="D496" s="197" t="s">
        <v>226</v>
      </c>
      <c r="E496" s="207"/>
      <c r="F496" s="209" t="s">
        <v>793</v>
      </c>
      <c r="G496" s="207"/>
      <c r="H496" s="210">
        <v>58.834000000000003</v>
      </c>
      <c r="I496" s="211"/>
      <c r="J496" s="207"/>
      <c r="K496" s="207"/>
      <c r="L496" s="212"/>
      <c r="M496" s="213"/>
      <c r="N496" s="214"/>
      <c r="O496" s="214"/>
      <c r="P496" s="214"/>
      <c r="Q496" s="214"/>
      <c r="R496" s="214"/>
      <c r="S496" s="214"/>
      <c r="T496" s="215"/>
      <c r="AT496" s="216" t="s">
        <v>226</v>
      </c>
      <c r="AU496" s="216" t="s">
        <v>85</v>
      </c>
      <c r="AV496" s="14" t="s">
        <v>85</v>
      </c>
      <c r="AW496" s="14" t="s">
        <v>4</v>
      </c>
      <c r="AX496" s="14" t="s">
        <v>83</v>
      </c>
      <c r="AY496" s="216" t="s">
        <v>215</v>
      </c>
    </row>
    <row r="497" spans="1:65" s="2" customFormat="1" ht="37.9" customHeight="1">
      <c r="A497" s="36"/>
      <c r="B497" s="37"/>
      <c r="C497" s="177" t="s">
        <v>794</v>
      </c>
      <c r="D497" s="177" t="s">
        <v>218</v>
      </c>
      <c r="E497" s="178" t="s">
        <v>795</v>
      </c>
      <c r="F497" s="179" t="s">
        <v>796</v>
      </c>
      <c r="G497" s="180" t="s">
        <v>91</v>
      </c>
      <c r="H497" s="181">
        <v>1020.3</v>
      </c>
      <c r="I497" s="182"/>
      <c r="J497" s="183">
        <f>ROUND(I497*H497,2)</f>
        <v>0</v>
      </c>
      <c r="K497" s="179" t="s">
        <v>221</v>
      </c>
      <c r="L497" s="41"/>
      <c r="M497" s="184" t="s">
        <v>19</v>
      </c>
      <c r="N497" s="185" t="s">
        <v>46</v>
      </c>
      <c r="O497" s="66"/>
      <c r="P497" s="186">
        <f>O497*H497</f>
        <v>0</v>
      </c>
      <c r="Q497" s="186">
        <v>0</v>
      </c>
      <c r="R497" s="186">
        <f>Q497*H497</f>
        <v>0</v>
      </c>
      <c r="S497" s="186">
        <v>0</v>
      </c>
      <c r="T497" s="187">
        <f>S497*H497</f>
        <v>0</v>
      </c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  <c r="AR497" s="188" t="s">
        <v>458</v>
      </c>
      <c r="AT497" s="188" t="s">
        <v>218</v>
      </c>
      <c r="AU497" s="188" t="s">
        <v>85</v>
      </c>
      <c r="AY497" s="19" t="s">
        <v>215</v>
      </c>
      <c r="BE497" s="189">
        <f>IF(N497="základní",J497,0)</f>
        <v>0</v>
      </c>
      <c r="BF497" s="189">
        <f>IF(N497="snížená",J497,0)</f>
        <v>0</v>
      </c>
      <c r="BG497" s="189">
        <f>IF(N497="zákl. přenesená",J497,0)</f>
        <v>0</v>
      </c>
      <c r="BH497" s="189">
        <f>IF(N497="sníž. přenesená",J497,0)</f>
        <v>0</v>
      </c>
      <c r="BI497" s="189">
        <f>IF(N497="nulová",J497,0)</f>
        <v>0</v>
      </c>
      <c r="BJ497" s="19" t="s">
        <v>83</v>
      </c>
      <c r="BK497" s="189">
        <f>ROUND(I497*H497,2)</f>
        <v>0</v>
      </c>
      <c r="BL497" s="19" t="s">
        <v>458</v>
      </c>
      <c r="BM497" s="188" t="s">
        <v>797</v>
      </c>
    </row>
    <row r="498" spans="1:65" s="2" customFormat="1" ht="11.25">
      <c r="A498" s="36"/>
      <c r="B498" s="37"/>
      <c r="C498" s="38"/>
      <c r="D498" s="190" t="s">
        <v>224</v>
      </c>
      <c r="E498" s="38"/>
      <c r="F498" s="191" t="s">
        <v>798</v>
      </c>
      <c r="G498" s="38"/>
      <c r="H498" s="38"/>
      <c r="I498" s="192"/>
      <c r="J498" s="38"/>
      <c r="K498" s="38"/>
      <c r="L498" s="41"/>
      <c r="M498" s="193"/>
      <c r="N498" s="194"/>
      <c r="O498" s="66"/>
      <c r="P498" s="66"/>
      <c r="Q498" s="66"/>
      <c r="R498" s="66"/>
      <c r="S498" s="66"/>
      <c r="T498" s="67"/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T498" s="19" t="s">
        <v>224</v>
      </c>
      <c r="AU498" s="19" t="s">
        <v>85</v>
      </c>
    </row>
    <row r="499" spans="1:65" s="13" customFormat="1" ht="11.25">
      <c r="B499" s="195"/>
      <c r="C499" s="196"/>
      <c r="D499" s="197" t="s">
        <v>226</v>
      </c>
      <c r="E499" s="198" t="s">
        <v>19</v>
      </c>
      <c r="F499" s="199" t="s">
        <v>799</v>
      </c>
      <c r="G499" s="196"/>
      <c r="H499" s="198" t="s">
        <v>19</v>
      </c>
      <c r="I499" s="200"/>
      <c r="J499" s="196"/>
      <c r="K499" s="196"/>
      <c r="L499" s="201"/>
      <c r="M499" s="202"/>
      <c r="N499" s="203"/>
      <c r="O499" s="203"/>
      <c r="P499" s="203"/>
      <c r="Q499" s="203"/>
      <c r="R499" s="203"/>
      <c r="S499" s="203"/>
      <c r="T499" s="204"/>
      <c r="AT499" s="205" t="s">
        <v>226</v>
      </c>
      <c r="AU499" s="205" t="s">
        <v>85</v>
      </c>
      <c r="AV499" s="13" t="s">
        <v>83</v>
      </c>
      <c r="AW499" s="13" t="s">
        <v>36</v>
      </c>
      <c r="AX499" s="13" t="s">
        <v>75</v>
      </c>
      <c r="AY499" s="205" t="s">
        <v>215</v>
      </c>
    </row>
    <row r="500" spans="1:65" s="14" customFormat="1" ht="11.25">
      <c r="B500" s="206"/>
      <c r="C500" s="207"/>
      <c r="D500" s="197" t="s">
        <v>226</v>
      </c>
      <c r="E500" s="208" t="s">
        <v>19</v>
      </c>
      <c r="F500" s="209" t="s">
        <v>161</v>
      </c>
      <c r="G500" s="207"/>
      <c r="H500" s="210">
        <v>1020.3</v>
      </c>
      <c r="I500" s="211"/>
      <c r="J500" s="207"/>
      <c r="K500" s="207"/>
      <c r="L500" s="212"/>
      <c r="M500" s="213"/>
      <c r="N500" s="214"/>
      <c r="O500" s="214"/>
      <c r="P500" s="214"/>
      <c r="Q500" s="214"/>
      <c r="R500" s="214"/>
      <c r="S500" s="214"/>
      <c r="T500" s="215"/>
      <c r="AT500" s="216" t="s">
        <v>226</v>
      </c>
      <c r="AU500" s="216" t="s">
        <v>85</v>
      </c>
      <c r="AV500" s="14" t="s">
        <v>85</v>
      </c>
      <c r="AW500" s="14" t="s">
        <v>36</v>
      </c>
      <c r="AX500" s="14" t="s">
        <v>83</v>
      </c>
      <c r="AY500" s="216" t="s">
        <v>215</v>
      </c>
    </row>
    <row r="501" spans="1:65" s="2" customFormat="1" ht="24.2" customHeight="1">
      <c r="A501" s="36"/>
      <c r="B501" s="37"/>
      <c r="C501" s="217" t="s">
        <v>800</v>
      </c>
      <c r="D501" s="217" t="s">
        <v>288</v>
      </c>
      <c r="E501" s="218" t="s">
        <v>801</v>
      </c>
      <c r="F501" s="219" t="s">
        <v>802</v>
      </c>
      <c r="G501" s="220" t="s">
        <v>782</v>
      </c>
      <c r="H501" s="221">
        <v>408.12</v>
      </c>
      <c r="I501" s="222"/>
      <c r="J501" s="223">
        <f>ROUND(I501*H501,2)</f>
        <v>0</v>
      </c>
      <c r="K501" s="219" t="s">
        <v>221</v>
      </c>
      <c r="L501" s="224"/>
      <c r="M501" s="225" t="s">
        <v>19</v>
      </c>
      <c r="N501" s="226" t="s">
        <v>46</v>
      </c>
      <c r="O501" s="66"/>
      <c r="P501" s="186">
        <f>O501*H501</f>
        <v>0</v>
      </c>
      <c r="Q501" s="186">
        <v>1E-3</v>
      </c>
      <c r="R501" s="186">
        <f>Q501*H501</f>
        <v>0.40812000000000004</v>
      </c>
      <c r="S501" s="186">
        <v>0</v>
      </c>
      <c r="T501" s="187">
        <f>S501*H501</f>
        <v>0</v>
      </c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R501" s="188" t="s">
        <v>569</v>
      </c>
      <c r="AT501" s="188" t="s">
        <v>288</v>
      </c>
      <c r="AU501" s="188" t="s">
        <v>85</v>
      </c>
      <c r="AY501" s="19" t="s">
        <v>215</v>
      </c>
      <c r="BE501" s="189">
        <f>IF(N501="základní",J501,0)</f>
        <v>0</v>
      </c>
      <c r="BF501" s="189">
        <f>IF(N501="snížená",J501,0)</f>
        <v>0</v>
      </c>
      <c r="BG501" s="189">
        <f>IF(N501="zákl. přenesená",J501,0)</f>
        <v>0</v>
      </c>
      <c r="BH501" s="189">
        <f>IF(N501="sníž. přenesená",J501,0)</f>
        <v>0</v>
      </c>
      <c r="BI501" s="189">
        <f>IF(N501="nulová",J501,0)</f>
        <v>0</v>
      </c>
      <c r="BJ501" s="19" t="s">
        <v>83</v>
      </c>
      <c r="BK501" s="189">
        <f>ROUND(I501*H501,2)</f>
        <v>0</v>
      </c>
      <c r="BL501" s="19" t="s">
        <v>458</v>
      </c>
      <c r="BM501" s="188" t="s">
        <v>803</v>
      </c>
    </row>
    <row r="502" spans="1:65" s="14" customFormat="1" ht="11.25">
      <c r="B502" s="206"/>
      <c r="C502" s="207"/>
      <c r="D502" s="197" t="s">
        <v>226</v>
      </c>
      <c r="E502" s="207"/>
      <c r="F502" s="209" t="s">
        <v>804</v>
      </c>
      <c r="G502" s="207"/>
      <c r="H502" s="210">
        <v>408.12</v>
      </c>
      <c r="I502" s="211"/>
      <c r="J502" s="207"/>
      <c r="K502" s="207"/>
      <c r="L502" s="212"/>
      <c r="M502" s="213"/>
      <c r="N502" s="214"/>
      <c r="O502" s="214"/>
      <c r="P502" s="214"/>
      <c r="Q502" s="214"/>
      <c r="R502" s="214"/>
      <c r="S502" s="214"/>
      <c r="T502" s="215"/>
      <c r="AT502" s="216" t="s">
        <v>226</v>
      </c>
      <c r="AU502" s="216" t="s">
        <v>85</v>
      </c>
      <c r="AV502" s="14" t="s">
        <v>85</v>
      </c>
      <c r="AW502" s="14" t="s">
        <v>4</v>
      </c>
      <c r="AX502" s="14" t="s">
        <v>83</v>
      </c>
      <c r="AY502" s="216" t="s">
        <v>215</v>
      </c>
    </row>
    <row r="503" spans="1:65" s="2" customFormat="1" ht="37.9" customHeight="1">
      <c r="A503" s="36"/>
      <c r="B503" s="37"/>
      <c r="C503" s="177" t="s">
        <v>805</v>
      </c>
      <c r="D503" s="177" t="s">
        <v>218</v>
      </c>
      <c r="E503" s="178" t="s">
        <v>806</v>
      </c>
      <c r="F503" s="179" t="s">
        <v>807</v>
      </c>
      <c r="G503" s="180" t="s">
        <v>91</v>
      </c>
      <c r="H503" s="181">
        <v>511.6</v>
      </c>
      <c r="I503" s="182"/>
      <c r="J503" s="183">
        <f>ROUND(I503*H503,2)</f>
        <v>0</v>
      </c>
      <c r="K503" s="179" t="s">
        <v>221</v>
      </c>
      <c r="L503" s="41"/>
      <c r="M503" s="184" t="s">
        <v>19</v>
      </c>
      <c r="N503" s="185" t="s">
        <v>46</v>
      </c>
      <c r="O503" s="66"/>
      <c r="P503" s="186">
        <f>O503*H503</f>
        <v>0</v>
      </c>
      <c r="Q503" s="186">
        <v>0</v>
      </c>
      <c r="R503" s="186">
        <f>Q503*H503</f>
        <v>0</v>
      </c>
      <c r="S503" s="186">
        <v>0</v>
      </c>
      <c r="T503" s="187">
        <f>S503*H503</f>
        <v>0</v>
      </c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R503" s="188" t="s">
        <v>458</v>
      </c>
      <c r="AT503" s="188" t="s">
        <v>218</v>
      </c>
      <c r="AU503" s="188" t="s">
        <v>85</v>
      </c>
      <c r="AY503" s="19" t="s">
        <v>215</v>
      </c>
      <c r="BE503" s="189">
        <f>IF(N503="základní",J503,0)</f>
        <v>0</v>
      </c>
      <c r="BF503" s="189">
        <f>IF(N503="snížená",J503,0)</f>
        <v>0</v>
      </c>
      <c r="BG503" s="189">
        <f>IF(N503="zákl. přenesená",J503,0)</f>
        <v>0</v>
      </c>
      <c r="BH503" s="189">
        <f>IF(N503="sníž. přenesená",J503,0)</f>
        <v>0</v>
      </c>
      <c r="BI503" s="189">
        <f>IF(N503="nulová",J503,0)</f>
        <v>0</v>
      </c>
      <c r="BJ503" s="19" t="s">
        <v>83</v>
      </c>
      <c r="BK503" s="189">
        <f>ROUND(I503*H503,2)</f>
        <v>0</v>
      </c>
      <c r="BL503" s="19" t="s">
        <v>458</v>
      </c>
      <c r="BM503" s="188" t="s">
        <v>808</v>
      </c>
    </row>
    <row r="504" spans="1:65" s="2" customFormat="1" ht="11.25">
      <c r="A504" s="36"/>
      <c r="B504" s="37"/>
      <c r="C504" s="38"/>
      <c r="D504" s="190" t="s">
        <v>224</v>
      </c>
      <c r="E504" s="38"/>
      <c r="F504" s="191" t="s">
        <v>809</v>
      </c>
      <c r="G504" s="38"/>
      <c r="H504" s="38"/>
      <c r="I504" s="192"/>
      <c r="J504" s="38"/>
      <c r="K504" s="38"/>
      <c r="L504" s="41"/>
      <c r="M504" s="193"/>
      <c r="N504" s="194"/>
      <c r="O504" s="66"/>
      <c r="P504" s="66"/>
      <c r="Q504" s="66"/>
      <c r="R504" s="66"/>
      <c r="S504" s="66"/>
      <c r="T504" s="67"/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T504" s="19" t="s">
        <v>224</v>
      </c>
      <c r="AU504" s="19" t="s">
        <v>85</v>
      </c>
    </row>
    <row r="505" spans="1:65" s="13" customFormat="1" ht="11.25">
      <c r="B505" s="195"/>
      <c r="C505" s="196"/>
      <c r="D505" s="197" t="s">
        <v>226</v>
      </c>
      <c r="E505" s="198" t="s">
        <v>19</v>
      </c>
      <c r="F505" s="199" t="s">
        <v>810</v>
      </c>
      <c r="G505" s="196"/>
      <c r="H505" s="198" t="s">
        <v>19</v>
      </c>
      <c r="I505" s="200"/>
      <c r="J505" s="196"/>
      <c r="K505" s="196"/>
      <c r="L505" s="201"/>
      <c r="M505" s="202"/>
      <c r="N505" s="203"/>
      <c r="O505" s="203"/>
      <c r="P505" s="203"/>
      <c r="Q505" s="203"/>
      <c r="R505" s="203"/>
      <c r="S505" s="203"/>
      <c r="T505" s="204"/>
      <c r="AT505" s="205" t="s">
        <v>226</v>
      </c>
      <c r="AU505" s="205" t="s">
        <v>85</v>
      </c>
      <c r="AV505" s="13" t="s">
        <v>83</v>
      </c>
      <c r="AW505" s="13" t="s">
        <v>36</v>
      </c>
      <c r="AX505" s="13" t="s">
        <v>75</v>
      </c>
      <c r="AY505" s="205" t="s">
        <v>215</v>
      </c>
    </row>
    <row r="506" spans="1:65" s="14" customFormat="1" ht="11.25">
      <c r="B506" s="206"/>
      <c r="C506" s="207"/>
      <c r="D506" s="197" t="s">
        <v>226</v>
      </c>
      <c r="E506" s="208" t="s">
        <v>19</v>
      </c>
      <c r="F506" s="209" t="s">
        <v>167</v>
      </c>
      <c r="G506" s="207"/>
      <c r="H506" s="210">
        <v>511.6</v>
      </c>
      <c r="I506" s="211"/>
      <c r="J506" s="207"/>
      <c r="K506" s="207"/>
      <c r="L506" s="212"/>
      <c r="M506" s="213"/>
      <c r="N506" s="214"/>
      <c r="O506" s="214"/>
      <c r="P506" s="214"/>
      <c r="Q506" s="214"/>
      <c r="R506" s="214"/>
      <c r="S506" s="214"/>
      <c r="T506" s="215"/>
      <c r="AT506" s="216" t="s">
        <v>226</v>
      </c>
      <c r="AU506" s="216" t="s">
        <v>85</v>
      </c>
      <c r="AV506" s="14" t="s">
        <v>85</v>
      </c>
      <c r="AW506" s="14" t="s">
        <v>36</v>
      </c>
      <c r="AX506" s="14" t="s">
        <v>83</v>
      </c>
      <c r="AY506" s="216" t="s">
        <v>215</v>
      </c>
    </row>
    <row r="507" spans="1:65" s="2" customFormat="1" ht="24.2" customHeight="1">
      <c r="A507" s="36"/>
      <c r="B507" s="37"/>
      <c r="C507" s="217" t="s">
        <v>811</v>
      </c>
      <c r="D507" s="217" t="s">
        <v>288</v>
      </c>
      <c r="E507" s="218" t="s">
        <v>801</v>
      </c>
      <c r="F507" s="219" t="s">
        <v>802</v>
      </c>
      <c r="G507" s="220" t="s">
        <v>782</v>
      </c>
      <c r="H507" s="221">
        <v>266.03199999999998</v>
      </c>
      <c r="I507" s="222"/>
      <c r="J507" s="223">
        <f>ROUND(I507*H507,2)</f>
        <v>0</v>
      </c>
      <c r="K507" s="219" t="s">
        <v>221</v>
      </c>
      <c r="L507" s="224"/>
      <c r="M507" s="225" t="s">
        <v>19</v>
      </c>
      <c r="N507" s="226" t="s">
        <v>46</v>
      </c>
      <c r="O507" s="66"/>
      <c r="P507" s="186">
        <f>O507*H507</f>
        <v>0</v>
      </c>
      <c r="Q507" s="186">
        <v>1E-3</v>
      </c>
      <c r="R507" s="186">
        <f>Q507*H507</f>
        <v>0.26603199999999999</v>
      </c>
      <c r="S507" s="186">
        <v>0</v>
      </c>
      <c r="T507" s="187">
        <f>S507*H507</f>
        <v>0</v>
      </c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R507" s="188" t="s">
        <v>569</v>
      </c>
      <c r="AT507" s="188" t="s">
        <v>288</v>
      </c>
      <c r="AU507" s="188" t="s">
        <v>85</v>
      </c>
      <c r="AY507" s="19" t="s">
        <v>215</v>
      </c>
      <c r="BE507" s="189">
        <f>IF(N507="základní",J507,0)</f>
        <v>0</v>
      </c>
      <c r="BF507" s="189">
        <f>IF(N507="snížená",J507,0)</f>
        <v>0</v>
      </c>
      <c r="BG507" s="189">
        <f>IF(N507="zákl. přenesená",J507,0)</f>
        <v>0</v>
      </c>
      <c r="BH507" s="189">
        <f>IF(N507="sníž. přenesená",J507,0)</f>
        <v>0</v>
      </c>
      <c r="BI507" s="189">
        <f>IF(N507="nulová",J507,0)</f>
        <v>0</v>
      </c>
      <c r="BJ507" s="19" t="s">
        <v>83</v>
      </c>
      <c r="BK507" s="189">
        <f>ROUND(I507*H507,2)</f>
        <v>0</v>
      </c>
      <c r="BL507" s="19" t="s">
        <v>458</v>
      </c>
      <c r="BM507" s="188" t="s">
        <v>812</v>
      </c>
    </row>
    <row r="508" spans="1:65" s="14" customFormat="1" ht="11.25">
      <c r="B508" s="206"/>
      <c r="C508" s="207"/>
      <c r="D508" s="197" t="s">
        <v>226</v>
      </c>
      <c r="E508" s="207"/>
      <c r="F508" s="209" t="s">
        <v>813</v>
      </c>
      <c r="G508" s="207"/>
      <c r="H508" s="210">
        <v>266.03199999999998</v>
      </c>
      <c r="I508" s="211"/>
      <c r="J508" s="207"/>
      <c r="K508" s="207"/>
      <c r="L508" s="212"/>
      <c r="M508" s="213"/>
      <c r="N508" s="214"/>
      <c r="O508" s="214"/>
      <c r="P508" s="214"/>
      <c r="Q508" s="214"/>
      <c r="R508" s="214"/>
      <c r="S508" s="214"/>
      <c r="T508" s="215"/>
      <c r="AT508" s="216" t="s">
        <v>226</v>
      </c>
      <c r="AU508" s="216" t="s">
        <v>85</v>
      </c>
      <c r="AV508" s="14" t="s">
        <v>85</v>
      </c>
      <c r="AW508" s="14" t="s">
        <v>4</v>
      </c>
      <c r="AX508" s="14" t="s">
        <v>83</v>
      </c>
      <c r="AY508" s="216" t="s">
        <v>215</v>
      </c>
    </row>
    <row r="509" spans="1:65" s="12" customFormat="1" ht="25.9" customHeight="1">
      <c r="B509" s="161"/>
      <c r="C509" s="162"/>
      <c r="D509" s="163" t="s">
        <v>74</v>
      </c>
      <c r="E509" s="164" t="s">
        <v>814</v>
      </c>
      <c r="F509" s="164" t="s">
        <v>815</v>
      </c>
      <c r="G509" s="162"/>
      <c r="H509" s="162"/>
      <c r="I509" s="165"/>
      <c r="J509" s="166">
        <f>BK509</f>
        <v>0</v>
      </c>
      <c r="K509" s="162"/>
      <c r="L509" s="167"/>
      <c r="M509" s="168"/>
      <c r="N509" s="169"/>
      <c r="O509" s="169"/>
      <c r="P509" s="170">
        <f>SUM(P510:P513)</f>
        <v>0</v>
      </c>
      <c r="Q509" s="169"/>
      <c r="R509" s="170">
        <f>SUM(R510:R513)</f>
        <v>0</v>
      </c>
      <c r="S509" s="169"/>
      <c r="T509" s="171">
        <f>SUM(T510:T513)</f>
        <v>0</v>
      </c>
      <c r="AR509" s="172" t="s">
        <v>222</v>
      </c>
      <c r="AT509" s="173" t="s">
        <v>74</v>
      </c>
      <c r="AU509" s="173" t="s">
        <v>75</v>
      </c>
      <c r="AY509" s="172" t="s">
        <v>215</v>
      </c>
      <c r="BK509" s="174">
        <f>SUM(BK510:BK513)</f>
        <v>0</v>
      </c>
    </row>
    <row r="510" spans="1:65" s="2" customFormat="1" ht="24.2" customHeight="1">
      <c r="A510" s="36"/>
      <c r="B510" s="37"/>
      <c r="C510" s="177" t="s">
        <v>816</v>
      </c>
      <c r="D510" s="177" t="s">
        <v>218</v>
      </c>
      <c r="E510" s="178" t="s">
        <v>817</v>
      </c>
      <c r="F510" s="179" t="s">
        <v>818</v>
      </c>
      <c r="G510" s="180" t="s">
        <v>819</v>
      </c>
      <c r="H510" s="181">
        <v>32</v>
      </c>
      <c r="I510" s="182"/>
      <c r="J510" s="183">
        <f>ROUND(I510*H510,2)</f>
        <v>0</v>
      </c>
      <c r="K510" s="179" t="s">
        <v>221</v>
      </c>
      <c r="L510" s="41"/>
      <c r="M510" s="184" t="s">
        <v>19</v>
      </c>
      <c r="N510" s="185" t="s">
        <v>46</v>
      </c>
      <c r="O510" s="66"/>
      <c r="P510" s="186">
        <f>O510*H510</f>
        <v>0</v>
      </c>
      <c r="Q510" s="186">
        <v>0</v>
      </c>
      <c r="R510" s="186">
        <f>Q510*H510</f>
        <v>0</v>
      </c>
      <c r="S510" s="186">
        <v>0</v>
      </c>
      <c r="T510" s="187">
        <f>S510*H510</f>
        <v>0</v>
      </c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R510" s="188" t="s">
        <v>820</v>
      </c>
      <c r="AT510" s="188" t="s">
        <v>218</v>
      </c>
      <c r="AU510" s="188" t="s">
        <v>83</v>
      </c>
      <c r="AY510" s="19" t="s">
        <v>215</v>
      </c>
      <c r="BE510" s="189">
        <f>IF(N510="základní",J510,0)</f>
        <v>0</v>
      </c>
      <c r="BF510" s="189">
        <f>IF(N510="snížená",J510,0)</f>
        <v>0</v>
      </c>
      <c r="BG510" s="189">
        <f>IF(N510="zákl. přenesená",J510,0)</f>
        <v>0</v>
      </c>
      <c r="BH510" s="189">
        <f>IF(N510="sníž. přenesená",J510,0)</f>
        <v>0</v>
      </c>
      <c r="BI510" s="189">
        <f>IF(N510="nulová",J510,0)</f>
        <v>0</v>
      </c>
      <c r="BJ510" s="19" t="s">
        <v>83</v>
      </c>
      <c r="BK510" s="189">
        <f>ROUND(I510*H510,2)</f>
        <v>0</v>
      </c>
      <c r="BL510" s="19" t="s">
        <v>820</v>
      </c>
      <c r="BM510" s="188" t="s">
        <v>821</v>
      </c>
    </row>
    <row r="511" spans="1:65" s="2" customFormat="1" ht="11.25">
      <c r="A511" s="36"/>
      <c r="B511" s="37"/>
      <c r="C511" s="38"/>
      <c r="D511" s="190" t="s">
        <v>224</v>
      </c>
      <c r="E511" s="38"/>
      <c r="F511" s="191" t="s">
        <v>822</v>
      </c>
      <c r="G511" s="38"/>
      <c r="H511" s="38"/>
      <c r="I511" s="192"/>
      <c r="J511" s="38"/>
      <c r="K511" s="38"/>
      <c r="L511" s="41"/>
      <c r="M511" s="193"/>
      <c r="N511" s="194"/>
      <c r="O511" s="66"/>
      <c r="P511" s="66"/>
      <c r="Q511" s="66"/>
      <c r="R511" s="66"/>
      <c r="S511" s="66"/>
      <c r="T511" s="67"/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T511" s="19" t="s">
        <v>224</v>
      </c>
      <c r="AU511" s="19" t="s">
        <v>83</v>
      </c>
    </row>
    <row r="512" spans="1:65" s="13" customFormat="1" ht="11.25">
      <c r="B512" s="195"/>
      <c r="C512" s="196"/>
      <c r="D512" s="197" t="s">
        <v>226</v>
      </c>
      <c r="E512" s="198" t="s">
        <v>19</v>
      </c>
      <c r="F512" s="199" t="s">
        <v>823</v>
      </c>
      <c r="G512" s="196"/>
      <c r="H512" s="198" t="s">
        <v>19</v>
      </c>
      <c r="I512" s="200"/>
      <c r="J512" s="196"/>
      <c r="K512" s="196"/>
      <c r="L512" s="201"/>
      <c r="M512" s="202"/>
      <c r="N512" s="203"/>
      <c r="O512" s="203"/>
      <c r="P512" s="203"/>
      <c r="Q512" s="203"/>
      <c r="R512" s="203"/>
      <c r="S512" s="203"/>
      <c r="T512" s="204"/>
      <c r="AT512" s="205" t="s">
        <v>226</v>
      </c>
      <c r="AU512" s="205" t="s">
        <v>83</v>
      </c>
      <c r="AV512" s="13" t="s">
        <v>83</v>
      </c>
      <c r="AW512" s="13" t="s">
        <v>36</v>
      </c>
      <c r="AX512" s="13" t="s">
        <v>75</v>
      </c>
      <c r="AY512" s="205" t="s">
        <v>215</v>
      </c>
    </row>
    <row r="513" spans="1:65" s="14" customFormat="1" ht="11.25">
      <c r="B513" s="206"/>
      <c r="C513" s="207"/>
      <c r="D513" s="197" t="s">
        <v>226</v>
      </c>
      <c r="E513" s="208" t="s">
        <v>19</v>
      </c>
      <c r="F513" s="209" t="s">
        <v>824</v>
      </c>
      <c r="G513" s="207"/>
      <c r="H513" s="210">
        <v>32</v>
      </c>
      <c r="I513" s="211"/>
      <c r="J513" s="207"/>
      <c r="K513" s="207"/>
      <c r="L513" s="212"/>
      <c r="M513" s="213"/>
      <c r="N513" s="214"/>
      <c r="O513" s="214"/>
      <c r="P513" s="214"/>
      <c r="Q513" s="214"/>
      <c r="R513" s="214"/>
      <c r="S513" s="214"/>
      <c r="T513" s="215"/>
      <c r="AT513" s="216" t="s">
        <v>226</v>
      </c>
      <c r="AU513" s="216" t="s">
        <v>83</v>
      </c>
      <c r="AV513" s="14" t="s">
        <v>85</v>
      </c>
      <c r="AW513" s="14" t="s">
        <v>36</v>
      </c>
      <c r="AX513" s="14" t="s">
        <v>83</v>
      </c>
      <c r="AY513" s="216" t="s">
        <v>215</v>
      </c>
    </row>
    <row r="514" spans="1:65" s="12" customFormat="1" ht="25.9" customHeight="1">
      <c r="B514" s="161"/>
      <c r="C514" s="162"/>
      <c r="D514" s="163" t="s">
        <v>74</v>
      </c>
      <c r="E514" s="164" t="s">
        <v>825</v>
      </c>
      <c r="F514" s="164" t="s">
        <v>826</v>
      </c>
      <c r="G514" s="162"/>
      <c r="H514" s="162"/>
      <c r="I514" s="165"/>
      <c r="J514" s="166">
        <f>BK514</f>
        <v>0</v>
      </c>
      <c r="K514" s="162"/>
      <c r="L514" s="167"/>
      <c r="M514" s="168"/>
      <c r="N514" s="169"/>
      <c r="O514" s="169"/>
      <c r="P514" s="170">
        <f>P515+P522+P530</f>
        <v>0</v>
      </c>
      <c r="Q514" s="169"/>
      <c r="R514" s="170">
        <f>R515+R522+R530</f>
        <v>0</v>
      </c>
      <c r="S514" s="169"/>
      <c r="T514" s="171">
        <f>T515+T522+T530</f>
        <v>0</v>
      </c>
      <c r="AR514" s="172" t="s">
        <v>110</v>
      </c>
      <c r="AT514" s="173" t="s">
        <v>74</v>
      </c>
      <c r="AU514" s="173" t="s">
        <v>75</v>
      </c>
      <c r="AY514" s="172" t="s">
        <v>215</v>
      </c>
      <c r="BK514" s="174">
        <f>BK515+BK522+BK530</f>
        <v>0</v>
      </c>
    </row>
    <row r="515" spans="1:65" s="12" customFormat="1" ht="22.9" customHeight="1">
      <c r="B515" s="161"/>
      <c r="C515" s="162"/>
      <c r="D515" s="163" t="s">
        <v>74</v>
      </c>
      <c r="E515" s="175" t="s">
        <v>827</v>
      </c>
      <c r="F515" s="175" t="s">
        <v>828</v>
      </c>
      <c r="G515" s="162"/>
      <c r="H515" s="162"/>
      <c r="I515" s="165"/>
      <c r="J515" s="176">
        <f>BK515</f>
        <v>0</v>
      </c>
      <c r="K515" s="162"/>
      <c r="L515" s="167"/>
      <c r="M515" s="168"/>
      <c r="N515" s="169"/>
      <c r="O515" s="169"/>
      <c r="P515" s="170">
        <f>SUM(P516:P521)</f>
        <v>0</v>
      </c>
      <c r="Q515" s="169"/>
      <c r="R515" s="170">
        <f>SUM(R516:R521)</f>
        <v>0</v>
      </c>
      <c r="S515" s="169"/>
      <c r="T515" s="171">
        <f>SUM(T516:T521)</f>
        <v>0</v>
      </c>
      <c r="AR515" s="172" t="s">
        <v>110</v>
      </c>
      <c r="AT515" s="173" t="s">
        <v>74</v>
      </c>
      <c r="AU515" s="173" t="s">
        <v>83</v>
      </c>
      <c r="AY515" s="172" t="s">
        <v>215</v>
      </c>
      <c r="BK515" s="174">
        <f>SUM(BK516:BK521)</f>
        <v>0</v>
      </c>
    </row>
    <row r="516" spans="1:65" s="2" customFormat="1" ht="16.5" customHeight="1">
      <c r="A516" s="36"/>
      <c r="B516" s="37"/>
      <c r="C516" s="177" t="s">
        <v>829</v>
      </c>
      <c r="D516" s="177" t="s">
        <v>218</v>
      </c>
      <c r="E516" s="178" t="s">
        <v>830</v>
      </c>
      <c r="F516" s="179" t="s">
        <v>831</v>
      </c>
      <c r="G516" s="180" t="s">
        <v>819</v>
      </c>
      <c r="H516" s="181">
        <v>8</v>
      </c>
      <c r="I516" s="182"/>
      <c r="J516" s="183">
        <f>ROUND(I516*H516,2)</f>
        <v>0</v>
      </c>
      <c r="K516" s="179" t="s">
        <v>221</v>
      </c>
      <c r="L516" s="41"/>
      <c r="M516" s="184" t="s">
        <v>19</v>
      </c>
      <c r="N516" s="185" t="s">
        <v>46</v>
      </c>
      <c r="O516" s="66"/>
      <c r="P516" s="186">
        <f>O516*H516</f>
        <v>0</v>
      </c>
      <c r="Q516" s="186">
        <v>0</v>
      </c>
      <c r="R516" s="186">
        <f>Q516*H516</f>
        <v>0</v>
      </c>
      <c r="S516" s="186">
        <v>0</v>
      </c>
      <c r="T516" s="187">
        <f>S516*H516</f>
        <v>0</v>
      </c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R516" s="188" t="s">
        <v>832</v>
      </c>
      <c r="AT516" s="188" t="s">
        <v>218</v>
      </c>
      <c r="AU516" s="188" t="s">
        <v>85</v>
      </c>
      <c r="AY516" s="19" t="s">
        <v>215</v>
      </c>
      <c r="BE516" s="189">
        <f>IF(N516="základní",J516,0)</f>
        <v>0</v>
      </c>
      <c r="BF516" s="189">
        <f>IF(N516="snížená",J516,0)</f>
        <v>0</v>
      </c>
      <c r="BG516" s="189">
        <f>IF(N516="zákl. přenesená",J516,0)</f>
        <v>0</v>
      </c>
      <c r="BH516" s="189">
        <f>IF(N516="sníž. přenesená",J516,0)</f>
        <v>0</v>
      </c>
      <c r="BI516" s="189">
        <f>IF(N516="nulová",J516,0)</f>
        <v>0</v>
      </c>
      <c r="BJ516" s="19" t="s">
        <v>83</v>
      </c>
      <c r="BK516" s="189">
        <f>ROUND(I516*H516,2)</f>
        <v>0</v>
      </c>
      <c r="BL516" s="19" t="s">
        <v>832</v>
      </c>
      <c r="BM516" s="188" t="s">
        <v>833</v>
      </c>
    </row>
    <row r="517" spans="1:65" s="2" customFormat="1" ht="11.25">
      <c r="A517" s="36"/>
      <c r="B517" s="37"/>
      <c r="C517" s="38"/>
      <c r="D517" s="190" t="s">
        <v>224</v>
      </c>
      <c r="E517" s="38"/>
      <c r="F517" s="191" t="s">
        <v>834</v>
      </c>
      <c r="G517" s="38"/>
      <c r="H517" s="38"/>
      <c r="I517" s="192"/>
      <c r="J517" s="38"/>
      <c r="K517" s="38"/>
      <c r="L517" s="41"/>
      <c r="M517" s="193"/>
      <c r="N517" s="194"/>
      <c r="O517" s="66"/>
      <c r="P517" s="66"/>
      <c r="Q517" s="66"/>
      <c r="R517" s="66"/>
      <c r="S517" s="66"/>
      <c r="T517" s="67"/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T517" s="19" t="s">
        <v>224</v>
      </c>
      <c r="AU517" s="19" t="s">
        <v>85</v>
      </c>
    </row>
    <row r="518" spans="1:65" s="14" customFormat="1" ht="11.25">
      <c r="B518" s="206"/>
      <c r="C518" s="207"/>
      <c r="D518" s="197" t="s">
        <v>226</v>
      </c>
      <c r="E518" s="208" t="s">
        <v>19</v>
      </c>
      <c r="F518" s="209" t="s">
        <v>615</v>
      </c>
      <c r="G518" s="207"/>
      <c r="H518" s="210">
        <v>8</v>
      </c>
      <c r="I518" s="211"/>
      <c r="J518" s="207"/>
      <c r="K518" s="207"/>
      <c r="L518" s="212"/>
      <c r="M518" s="213"/>
      <c r="N518" s="214"/>
      <c r="O518" s="214"/>
      <c r="P518" s="214"/>
      <c r="Q518" s="214"/>
      <c r="R518" s="214"/>
      <c r="S518" s="214"/>
      <c r="T518" s="215"/>
      <c r="AT518" s="216" t="s">
        <v>226</v>
      </c>
      <c r="AU518" s="216" t="s">
        <v>85</v>
      </c>
      <c r="AV518" s="14" t="s">
        <v>85</v>
      </c>
      <c r="AW518" s="14" t="s">
        <v>36</v>
      </c>
      <c r="AX518" s="14" t="s">
        <v>83</v>
      </c>
      <c r="AY518" s="216" t="s">
        <v>215</v>
      </c>
    </row>
    <row r="519" spans="1:65" s="2" customFormat="1" ht="16.5" customHeight="1">
      <c r="A519" s="36"/>
      <c r="B519" s="37"/>
      <c r="C519" s="177" t="s">
        <v>835</v>
      </c>
      <c r="D519" s="177" t="s">
        <v>218</v>
      </c>
      <c r="E519" s="178" t="s">
        <v>836</v>
      </c>
      <c r="F519" s="179" t="s">
        <v>837</v>
      </c>
      <c r="G519" s="180" t="s">
        <v>838</v>
      </c>
      <c r="H519" s="181">
        <v>1</v>
      </c>
      <c r="I519" s="182"/>
      <c r="J519" s="183">
        <f>ROUND(I519*H519,2)</f>
        <v>0</v>
      </c>
      <c r="K519" s="179" t="s">
        <v>221</v>
      </c>
      <c r="L519" s="41"/>
      <c r="M519" s="184" t="s">
        <v>19</v>
      </c>
      <c r="N519" s="185" t="s">
        <v>46</v>
      </c>
      <c r="O519" s="66"/>
      <c r="P519" s="186">
        <f>O519*H519</f>
        <v>0</v>
      </c>
      <c r="Q519" s="186">
        <v>0</v>
      </c>
      <c r="R519" s="186">
        <f>Q519*H519</f>
        <v>0</v>
      </c>
      <c r="S519" s="186">
        <v>0</v>
      </c>
      <c r="T519" s="187">
        <f>S519*H519</f>
        <v>0</v>
      </c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R519" s="188" t="s">
        <v>832</v>
      </c>
      <c r="AT519" s="188" t="s">
        <v>218</v>
      </c>
      <c r="AU519" s="188" t="s">
        <v>85</v>
      </c>
      <c r="AY519" s="19" t="s">
        <v>215</v>
      </c>
      <c r="BE519" s="189">
        <f>IF(N519="základní",J519,0)</f>
        <v>0</v>
      </c>
      <c r="BF519" s="189">
        <f>IF(N519="snížená",J519,0)</f>
        <v>0</v>
      </c>
      <c r="BG519" s="189">
        <f>IF(N519="zákl. přenesená",J519,0)</f>
        <v>0</v>
      </c>
      <c r="BH519" s="189">
        <f>IF(N519="sníž. přenesená",J519,0)</f>
        <v>0</v>
      </c>
      <c r="BI519" s="189">
        <f>IF(N519="nulová",J519,0)</f>
        <v>0</v>
      </c>
      <c r="BJ519" s="19" t="s">
        <v>83</v>
      </c>
      <c r="BK519" s="189">
        <f>ROUND(I519*H519,2)</f>
        <v>0</v>
      </c>
      <c r="BL519" s="19" t="s">
        <v>832</v>
      </c>
      <c r="BM519" s="188" t="s">
        <v>839</v>
      </c>
    </row>
    <row r="520" spans="1:65" s="2" customFormat="1" ht="11.25">
      <c r="A520" s="36"/>
      <c r="B520" s="37"/>
      <c r="C520" s="38"/>
      <c r="D520" s="190" t="s">
        <v>224</v>
      </c>
      <c r="E520" s="38"/>
      <c r="F520" s="191" t="s">
        <v>840</v>
      </c>
      <c r="G520" s="38"/>
      <c r="H520" s="38"/>
      <c r="I520" s="192"/>
      <c r="J520" s="38"/>
      <c r="K520" s="38"/>
      <c r="L520" s="41"/>
      <c r="M520" s="193"/>
      <c r="N520" s="194"/>
      <c r="O520" s="66"/>
      <c r="P520" s="66"/>
      <c r="Q520" s="66"/>
      <c r="R520" s="66"/>
      <c r="S520" s="66"/>
      <c r="T520" s="67"/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T520" s="19" t="s">
        <v>224</v>
      </c>
      <c r="AU520" s="19" t="s">
        <v>85</v>
      </c>
    </row>
    <row r="521" spans="1:65" s="14" customFormat="1" ht="11.25">
      <c r="B521" s="206"/>
      <c r="C521" s="207"/>
      <c r="D521" s="197" t="s">
        <v>226</v>
      </c>
      <c r="E521" s="208" t="s">
        <v>19</v>
      </c>
      <c r="F521" s="209" t="s">
        <v>83</v>
      </c>
      <c r="G521" s="207"/>
      <c r="H521" s="210">
        <v>1</v>
      </c>
      <c r="I521" s="211"/>
      <c r="J521" s="207"/>
      <c r="K521" s="207"/>
      <c r="L521" s="212"/>
      <c r="M521" s="213"/>
      <c r="N521" s="214"/>
      <c r="O521" s="214"/>
      <c r="P521" s="214"/>
      <c r="Q521" s="214"/>
      <c r="R521" s="214"/>
      <c r="S521" s="214"/>
      <c r="T521" s="215"/>
      <c r="AT521" s="216" t="s">
        <v>226</v>
      </c>
      <c r="AU521" s="216" t="s">
        <v>85</v>
      </c>
      <c r="AV521" s="14" t="s">
        <v>85</v>
      </c>
      <c r="AW521" s="14" t="s">
        <v>36</v>
      </c>
      <c r="AX521" s="14" t="s">
        <v>83</v>
      </c>
      <c r="AY521" s="216" t="s">
        <v>215</v>
      </c>
    </row>
    <row r="522" spans="1:65" s="12" customFormat="1" ht="22.9" customHeight="1">
      <c r="B522" s="161"/>
      <c r="C522" s="162"/>
      <c r="D522" s="163" t="s">
        <v>74</v>
      </c>
      <c r="E522" s="175" t="s">
        <v>841</v>
      </c>
      <c r="F522" s="175" t="s">
        <v>842</v>
      </c>
      <c r="G522" s="162"/>
      <c r="H522" s="162"/>
      <c r="I522" s="165"/>
      <c r="J522" s="176">
        <f>BK522</f>
        <v>0</v>
      </c>
      <c r="K522" s="162"/>
      <c r="L522" s="167"/>
      <c r="M522" s="168"/>
      <c r="N522" s="169"/>
      <c r="O522" s="169"/>
      <c r="P522" s="170">
        <f>SUM(P523:P529)</f>
        <v>0</v>
      </c>
      <c r="Q522" s="169"/>
      <c r="R522" s="170">
        <f>SUM(R523:R529)</f>
        <v>0</v>
      </c>
      <c r="S522" s="169"/>
      <c r="T522" s="171">
        <f>SUM(T523:T529)</f>
        <v>0</v>
      </c>
      <c r="AR522" s="172" t="s">
        <v>110</v>
      </c>
      <c r="AT522" s="173" t="s">
        <v>74</v>
      </c>
      <c r="AU522" s="173" t="s">
        <v>83</v>
      </c>
      <c r="AY522" s="172" t="s">
        <v>215</v>
      </c>
      <c r="BK522" s="174">
        <f>SUM(BK523:BK529)</f>
        <v>0</v>
      </c>
    </row>
    <row r="523" spans="1:65" s="2" customFormat="1" ht="16.5" customHeight="1">
      <c r="A523" s="36"/>
      <c r="B523" s="37"/>
      <c r="C523" s="177" t="s">
        <v>843</v>
      </c>
      <c r="D523" s="177" t="s">
        <v>218</v>
      </c>
      <c r="E523" s="178" t="s">
        <v>844</v>
      </c>
      <c r="F523" s="179" t="s">
        <v>845</v>
      </c>
      <c r="G523" s="180" t="s">
        <v>838</v>
      </c>
      <c r="H523" s="181">
        <v>1</v>
      </c>
      <c r="I523" s="182"/>
      <c r="J523" s="183">
        <f>ROUND(I523*H523,2)</f>
        <v>0</v>
      </c>
      <c r="K523" s="179" t="s">
        <v>221</v>
      </c>
      <c r="L523" s="41"/>
      <c r="M523" s="184" t="s">
        <v>19</v>
      </c>
      <c r="N523" s="185" t="s">
        <v>46</v>
      </c>
      <c r="O523" s="66"/>
      <c r="P523" s="186">
        <f>O523*H523</f>
        <v>0</v>
      </c>
      <c r="Q523" s="186">
        <v>0</v>
      </c>
      <c r="R523" s="186">
        <f>Q523*H523</f>
        <v>0</v>
      </c>
      <c r="S523" s="186">
        <v>0</v>
      </c>
      <c r="T523" s="187">
        <f>S523*H523</f>
        <v>0</v>
      </c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R523" s="188" t="s">
        <v>832</v>
      </c>
      <c r="AT523" s="188" t="s">
        <v>218</v>
      </c>
      <c r="AU523" s="188" t="s">
        <v>85</v>
      </c>
      <c r="AY523" s="19" t="s">
        <v>215</v>
      </c>
      <c r="BE523" s="189">
        <f>IF(N523="základní",J523,0)</f>
        <v>0</v>
      </c>
      <c r="BF523" s="189">
        <f>IF(N523="snížená",J523,0)</f>
        <v>0</v>
      </c>
      <c r="BG523" s="189">
        <f>IF(N523="zákl. přenesená",J523,0)</f>
        <v>0</v>
      </c>
      <c r="BH523" s="189">
        <f>IF(N523="sníž. přenesená",J523,0)</f>
        <v>0</v>
      </c>
      <c r="BI523" s="189">
        <f>IF(N523="nulová",J523,0)</f>
        <v>0</v>
      </c>
      <c r="BJ523" s="19" t="s">
        <v>83</v>
      </c>
      <c r="BK523" s="189">
        <f>ROUND(I523*H523,2)</f>
        <v>0</v>
      </c>
      <c r="BL523" s="19" t="s">
        <v>832</v>
      </c>
      <c r="BM523" s="188" t="s">
        <v>846</v>
      </c>
    </row>
    <row r="524" spans="1:65" s="2" customFormat="1" ht="11.25">
      <c r="A524" s="36"/>
      <c r="B524" s="37"/>
      <c r="C524" s="38"/>
      <c r="D524" s="190" t="s">
        <v>224</v>
      </c>
      <c r="E524" s="38"/>
      <c r="F524" s="191" t="s">
        <v>847</v>
      </c>
      <c r="G524" s="38"/>
      <c r="H524" s="38"/>
      <c r="I524" s="192"/>
      <c r="J524" s="38"/>
      <c r="K524" s="38"/>
      <c r="L524" s="41"/>
      <c r="M524" s="193"/>
      <c r="N524" s="194"/>
      <c r="O524" s="66"/>
      <c r="P524" s="66"/>
      <c r="Q524" s="66"/>
      <c r="R524" s="66"/>
      <c r="S524" s="66"/>
      <c r="T524" s="67"/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T524" s="19" t="s">
        <v>224</v>
      </c>
      <c r="AU524" s="19" t="s">
        <v>85</v>
      </c>
    </row>
    <row r="525" spans="1:65" s="13" customFormat="1" ht="11.25">
      <c r="B525" s="195"/>
      <c r="C525" s="196"/>
      <c r="D525" s="197" t="s">
        <v>226</v>
      </c>
      <c r="E525" s="198" t="s">
        <v>19</v>
      </c>
      <c r="F525" s="199" t="s">
        <v>848</v>
      </c>
      <c r="G525" s="196"/>
      <c r="H525" s="198" t="s">
        <v>19</v>
      </c>
      <c r="I525" s="200"/>
      <c r="J525" s="196"/>
      <c r="K525" s="196"/>
      <c r="L525" s="201"/>
      <c r="M525" s="202"/>
      <c r="N525" s="203"/>
      <c r="O525" s="203"/>
      <c r="P525" s="203"/>
      <c r="Q525" s="203"/>
      <c r="R525" s="203"/>
      <c r="S525" s="203"/>
      <c r="T525" s="204"/>
      <c r="AT525" s="205" t="s">
        <v>226</v>
      </c>
      <c r="AU525" s="205" t="s">
        <v>85</v>
      </c>
      <c r="AV525" s="13" t="s">
        <v>83</v>
      </c>
      <c r="AW525" s="13" t="s">
        <v>36</v>
      </c>
      <c r="AX525" s="13" t="s">
        <v>75</v>
      </c>
      <c r="AY525" s="205" t="s">
        <v>215</v>
      </c>
    </row>
    <row r="526" spans="1:65" s="14" customFormat="1" ht="11.25">
      <c r="B526" s="206"/>
      <c r="C526" s="207"/>
      <c r="D526" s="197" t="s">
        <v>226</v>
      </c>
      <c r="E526" s="208" t="s">
        <v>19</v>
      </c>
      <c r="F526" s="209" t="s">
        <v>83</v>
      </c>
      <c r="G526" s="207"/>
      <c r="H526" s="210">
        <v>1</v>
      </c>
      <c r="I526" s="211"/>
      <c r="J526" s="207"/>
      <c r="K526" s="207"/>
      <c r="L526" s="212"/>
      <c r="M526" s="213"/>
      <c r="N526" s="214"/>
      <c r="O526" s="214"/>
      <c r="P526" s="214"/>
      <c r="Q526" s="214"/>
      <c r="R526" s="214"/>
      <c r="S526" s="214"/>
      <c r="T526" s="215"/>
      <c r="AT526" s="216" t="s">
        <v>226</v>
      </c>
      <c r="AU526" s="216" t="s">
        <v>85</v>
      </c>
      <c r="AV526" s="14" t="s">
        <v>85</v>
      </c>
      <c r="AW526" s="14" t="s">
        <v>36</v>
      </c>
      <c r="AX526" s="14" t="s">
        <v>83</v>
      </c>
      <c r="AY526" s="216" t="s">
        <v>215</v>
      </c>
    </row>
    <row r="527" spans="1:65" s="2" customFormat="1" ht="16.5" customHeight="1">
      <c r="A527" s="36"/>
      <c r="B527" s="37"/>
      <c r="C527" s="177" t="s">
        <v>849</v>
      </c>
      <c r="D527" s="177" t="s">
        <v>218</v>
      </c>
      <c r="E527" s="178" t="s">
        <v>850</v>
      </c>
      <c r="F527" s="179" t="s">
        <v>851</v>
      </c>
      <c r="G527" s="180" t="s">
        <v>838</v>
      </c>
      <c r="H527" s="181">
        <v>1</v>
      </c>
      <c r="I527" s="182"/>
      <c r="J527" s="183">
        <f>ROUND(I527*H527,2)</f>
        <v>0</v>
      </c>
      <c r="K527" s="179" t="s">
        <v>221</v>
      </c>
      <c r="L527" s="41"/>
      <c r="M527" s="184" t="s">
        <v>19</v>
      </c>
      <c r="N527" s="185" t="s">
        <v>46</v>
      </c>
      <c r="O527" s="66"/>
      <c r="P527" s="186">
        <f>O527*H527</f>
        <v>0</v>
      </c>
      <c r="Q527" s="186">
        <v>0</v>
      </c>
      <c r="R527" s="186">
        <f>Q527*H527</f>
        <v>0</v>
      </c>
      <c r="S527" s="186">
        <v>0</v>
      </c>
      <c r="T527" s="187">
        <f>S527*H527</f>
        <v>0</v>
      </c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R527" s="188" t="s">
        <v>832</v>
      </c>
      <c r="AT527" s="188" t="s">
        <v>218</v>
      </c>
      <c r="AU527" s="188" t="s">
        <v>85</v>
      </c>
      <c r="AY527" s="19" t="s">
        <v>215</v>
      </c>
      <c r="BE527" s="189">
        <f>IF(N527="základní",J527,0)</f>
        <v>0</v>
      </c>
      <c r="BF527" s="189">
        <f>IF(N527="snížená",J527,0)</f>
        <v>0</v>
      </c>
      <c r="BG527" s="189">
        <f>IF(N527="zákl. přenesená",J527,0)</f>
        <v>0</v>
      </c>
      <c r="BH527" s="189">
        <f>IF(N527="sníž. přenesená",J527,0)</f>
        <v>0</v>
      </c>
      <c r="BI527" s="189">
        <f>IF(N527="nulová",J527,0)</f>
        <v>0</v>
      </c>
      <c r="BJ527" s="19" t="s">
        <v>83</v>
      </c>
      <c r="BK527" s="189">
        <f>ROUND(I527*H527,2)</f>
        <v>0</v>
      </c>
      <c r="BL527" s="19" t="s">
        <v>832</v>
      </c>
      <c r="BM527" s="188" t="s">
        <v>852</v>
      </c>
    </row>
    <row r="528" spans="1:65" s="2" customFormat="1" ht="11.25">
      <c r="A528" s="36"/>
      <c r="B528" s="37"/>
      <c r="C528" s="38"/>
      <c r="D528" s="190" t="s">
        <v>224</v>
      </c>
      <c r="E528" s="38"/>
      <c r="F528" s="191" t="s">
        <v>853</v>
      </c>
      <c r="G528" s="38"/>
      <c r="H528" s="38"/>
      <c r="I528" s="192"/>
      <c r="J528" s="38"/>
      <c r="K528" s="38"/>
      <c r="L528" s="41"/>
      <c r="M528" s="193"/>
      <c r="N528" s="194"/>
      <c r="O528" s="66"/>
      <c r="P528" s="66"/>
      <c r="Q528" s="66"/>
      <c r="R528" s="66"/>
      <c r="S528" s="66"/>
      <c r="T528" s="67"/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T528" s="19" t="s">
        <v>224</v>
      </c>
      <c r="AU528" s="19" t="s">
        <v>85</v>
      </c>
    </row>
    <row r="529" spans="1:65" s="14" customFormat="1" ht="11.25">
      <c r="B529" s="206"/>
      <c r="C529" s="207"/>
      <c r="D529" s="197" t="s">
        <v>226</v>
      </c>
      <c r="E529" s="208" t="s">
        <v>19</v>
      </c>
      <c r="F529" s="209" t="s">
        <v>83</v>
      </c>
      <c r="G529" s="207"/>
      <c r="H529" s="210">
        <v>1</v>
      </c>
      <c r="I529" s="211"/>
      <c r="J529" s="207"/>
      <c r="K529" s="207"/>
      <c r="L529" s="212"/>
      <c r="M529" s="213"/>
      <c r="N529" s="214"/>
      <c r="O529" s="214"/>
      <c r="P529" s="214"/>
      <c r="Q529" s="214"/>
      <c r="R529" s="214"/>
      <c r="S529" s="214"/>
      <c r="T529" s="215"/>
      <c r="AT529" s="216" t="s">
        <v>226</v>
      </c>
      <c r="AU529" s="216" t="s">
        <v>85</v>
      </c>
      <c r="AV529" s="14" t="s">
        <v>85</v>
      </c>
      <c r="AW529" s="14" t="s">
        <v>36</v>
      </c>
      <c r="AX529" s="14" t="s">
        <v>83</v>
      </c>
      <c r="AY529" s="216" t="s">
        <v>215</v>
      </c>
    </row>
    <row r="530" spans="1:65" s="12" customFormat="1" ht="22.9" customHeight="1">
      <c r="B530" s="161"/>
      <c r="C530" s="162"/>
      <c r="D530" s="163" t="s">
        <v>74</v>
      </c>
      <c r="E530" s="175" t="s">
        <v>854</v>
      </c>
      <c r="F530" s="175" t="s">
        <v>855</v>
      </c>
      <c r="G530" s="162"/>
      <c r="H530" s="162"/>
      <c r="I530" s="165"/>
      <c r="J530" s="176">
        <f>BK530</f>
        <v>0</v>
      </c>
      <c r="K530" s="162"/>
      <c r="L530" s="167"/>
      <c r="M530" s="168"/>
      <c r="N530" s="169"/>
      <c r="O530" s="169"/>
      <c r="P530" s="170">
        <f>SUM(P531:P538)</f>
        <v>0</v>
      </c>
      <c r="Q530" s="169"/>
      <c r="R530" s="170">
        <f>SUM(R531:R538)</f>
        <v>0</v>
      </c>
      <c r="S530" s="169"/>
      <c r="T530" s="171">
        <f>SUM(T531:T538)</f>
        <v>0</v>
      </c>
      <c r="AR530" s="172" t="s">
        <v>110</v>
      </c>
      <c r="AT530" s="173" t="s">
        <v>74</v>
      </c>
      <c r="AU530" s="173" t="s">
        <v>83</v>
      </c>
      <c r="AY530" s="172" t="s">
        <v>215</v>
      </c>
      <c r="BK530" s="174">
        <f>SUM(BK531:BK538)</f>
        <v>0</v>
      </c>
    </row>
    <row r="531" spans="1:65" s="2" customFormat="1" ht="16.5" customHeight="1">
      <c r="A531" s="36"/>
      <c r="B531" s="37"/>
      <c r="C531" s="177" t="s">
        <v>856</v>
      </c>
      <c r="D531" s="177" t="s">
        <v>218</v>
      </c>
      <c r="E531" s="178" t="s">
        <v>857</v>
      </c>
      <c r="F531" s="179" t="s">
        <v>858</v>
      </c>
      <c r="G531" s="180" t="s">
        <v>819</v>
      </c>
      <c r="H531" s="181">
        <v>30</v>
      </c>
      <c r="I531" s="182"/>
      <c r="J531" s="183">
        <f>ROUND(I531*H531,2)</f>
        <v>0</v>
      </c>
      <c r="K531" s="179" t="s">
        <v>859</v>
      </c>
      <c r="L531" s="41"/>
      <c r="M531" s="184" t="s">
        <v>19</v>
      </c>
      <c r="N531" s="185" t="s">
        <v>46</v>
      </c>
      <c r="O531" s="66"/>
      <c r="P531" s="186">
        <f>O531*H531</f>
        <v>0</v>
      </c>
      <c r="Q531" s="186">
        <v>0</v>
      </c>
      <c r="R531" s="186">
        <f>Q531*H531</f>
        <v>0</v>
      </c>
      <c r="S531" s="186">
        <v>0</v>
      </c>
      <c r="T531" s="187">
        <f>S531*H531</f>
        <v>0</v>
      </c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R531" s="188" t="s">
        <v>832</v>
      </c>
      <c r="AT531" s="188" t="s">
        <v>218</v>
      </c>
      <c r="AU531" s="188" t="s">
        <v>85</v>
      </c>
      <c r="AY531" s="19" t="s">
        <v>215</v>
      </c>
      <c r="BE531" s="189">
        <f>IF(N531="základní",J531,0)</f>
        <v>0</v>
      </c>
      <c r="BF531" s="189">
        <f>IF(N531="snížená",J531,0)</f>
        <v>0</v>
      </c>
      <c r="BG531" s="189">
        <f>IF(N531="zákl. přenesená",J531,0)</f>
        <v>0</v>
      </c>
      <c r="BH531" s="189">
        <f>IF(N531="sníž. přenesená",J531,0)</f>
        <v>0</v>
      </c>
      <c r="BI531" s="189">
        <f>IF(N531="nulová",J531,0)</f>
        <v>0</v>
      </c>
      <c r="BJ531" s="19" t="s">
        <v>83</v>
      </c>
      <c r="BK531" s="189">
        <f>ROUND(I531*H531,2)</f>
        <v>0</v>
      </c>
      <c r="BL531" s="19" t="s">
        <v>832</v>
      </c>
      <c r="BM531" s="188" t="s">
        <v>860</v>
      </c>
    </row>
    <row r="532" spans="1:65" s="2" customFormat="1" ht="11.25">
      <c r="A532" s="36"/>
      <c r="B532" s="37"/>
      <c r="C532" s="38"/>
      <c r="D532" s="190" t="s">
        <v>224</v>
      </c>
      <c r="E532" s="38"/>
      <c r="F532" s="191" t="s">
        <v>861</v>
      </c>
      <c r="G532" s="38"/>
      <c r="H532" s="38"/>
      <c r="I532" s="192"/>
      <c r="J532" s="38"/>
      <c r="K532" s="38"/>
      <c r="L532" s="41"/>
      <c r="M532" s="193"/>
      <c r="N532" s="194"/>
      <c r="O532" s="66"/>
      <c r="P532" s="66"/>
      <c r="Q532" s="66"/>
      <c r="R532" s="66"/>
      <c r="S532" s="66"/>
      <c r="T532" s="67"/>
      <c r="U532" s="36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  <c r="AT532" s="19" t="s">
        <v>224</v>
      </c>
      <c r="AU532" s="19" t="s">
        <v>85</v>
      </c>
    </row>
    <row r="533" spans="1:65" s="13" customFormat="1" ht="22.5">
      <c r="B533" s="195"/>
      <c r="C533" s="196"/>
      <c r="D533" s="197" t="s">
        <v>226</v>
      </c>
      <c r="E533" s="198" t="s">
        <v>19</v>
      </c>
      <c r="F533" s="199" t="s">
        <v>862</v>
      </c>
      <c r="G533" s="196"/>
      <c r="H533" s="198" t="s">
        <v>19</v>
      </c>
      <c r="I533" s="200"/>
      <c r="J533" s="196"/>
      <c r="K533" s="196"/>
      <c r="L533" s="201"/>
      <c r="M533" s="202"/>
      <c r="N533" s="203"/>
      <c r="O533" s="203"/>
      <c r="P533" s="203"/>
      <c r="Q533" s="203"/>
      <c r="R533" s="203"/>
      <c r="S533" s="203"/>
      <c r="T533" s="204"/>
      <c r="AT533" s="205" t="s">
        <v>226</v>
      </c>
      <c r="AU533" s="205" t="s">
        <v>85</v>
      </c>
      <c r="AV533" s="13" t="s">
        <v>83</v>
      </c>
      <c r="AW533" s="13" t="s">
        <v>36</v>
      </c>
      <c r="AX533" s="13" t="s">
        <v>75</v>
      </c>
      <c r="AY533" s="205" t="s">
        <v>215</v>
      </c>
    </row>
    <row r="534" spans="1:65" s="14" customFormat="1" ht="11.25">
      <c r="B534" s="206"/>
      <c r="C534" s="207"/>
      <c r="D534" s="197" t="s">
        <v>226</v>
      </c>
      <c r="E534" s="208" t="s">
        <v>19</v>
      </c>
      <c r="F534" s="209" t="s">
        <v>863</v>
      </c>
      <c r="G534" s="207"/>
      <c r="H534" s="210">
        <v>30</v>
      </c>
      <c r="I534" s="211"/>
      <c r="J534" s="207"/>
      <c r="K534" s="207"/>
      <c r="L534" s="212"/>
      <c r="M534" s="213"/>
      <c r="N534" s="214"/>
      <c r="O534" s="214"/>
      <c r="P534" s="214"/>
      <c r="Q534" s="214"/>
      <c r="R534" s="214"/>
      <c r="S534" s="214"/>
      <c r="T534" s="215"/>
      <c r="AT534" s="216" t="s">
        <v>226</v>
      </c>
      <c r="AU534" s="216" t="s">
        <v>85</v>
      </c>
      <c r="AV534" s="14" t="s">
        <v>85</v>
      </c>
      <c r="AW534" s="14" t="s">
        <v>36</v>
      </c>
      <c r="AX534" s="14" t="s">
        <v>83</v>
      </c>
      <c r="AY534" s="216" t="s">
        <v>215</v>
      </c>
    </row>
    <row r="535" spans="1:65" s="2" customFormat="1" ht="16.5" customHeight="1">
      <c r="A535" s="36"/>
      <c r="B535" s="37"/>
      <c r="C535" s="177" t="s">
        <v>864</v>
      </c>
      <c r="D535" s="177" t="s">
        <v>218</v>
      </c>
      <c r="E535" s="178" t="s">
        <v>865</v>
      </c>
      <c r="F535" s="179" t="s">
        <v>866</v>
      </c>
      <c r="G535" s="180" t="s">
        <v>819</v>
      </c>
      <c r="H535" s="181">
        <v>4</v>
      </c>
      <c r="I535" s="182"/>
      <c r="J535" s="183">
        <f>ROUND(I535*H535,2)</f>
        <v>0</v>
      </c>
      <c r="K535" s="179" t="s">
        <v>859</v>
      </c>
      <c r="L535" s="41"/>
      <c r="M535" s="184" t="s">
        <v>19</v>
      </c>
      <c r="N535" s="185" t="s">
        <v>46</v>
      </c>
      <c r="O535" s="66"/>
      <c r="P535" s="186">
        <f>O535*H535</f>
        <v>0</v>
      </c>
      <c r="Q535" s="186">
        <v>0</v>
      </c>
      <c r="R535" s="186">
        <f>Q535*H535</f>
        <v>0</v>
      </c>
      <c r="S535" s="186">
        <v>0</v>
      </c>
      <c r="T535" s="187">
        <f>S535*H535</f>
        <v>0</v>
      </c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R535" s="188" t="s">
        <v>832</v>
      </c>
      <c r="AT535" s="188" t="s">
        <v>218</v>
      </c>
      <c r="AU535" s="188" t="s">
        <v>85</v>
      </c>
      <c r="AY535" s="19" t="s">
        <v>215</v>
      </c>
      <c r="BE535" s="189">
        <f>IF(N535="základní",J535,0)</f>
        <v>0</v>
      </c>
      <c r="BF535" s="189">
        <f>IF(N535="snížená",J535,0)</f>
        <v>0</v>
      </c>
      <c r="BG535" s="189">
        <f>IF(N535="zákl. přenesená",J535,0)</f>
        <v>0</v>
      </c>
      <c r="BH535" s="189">
        <f>IF(N535="sníž. přenesená",J535,0)</f>
        <v>0</v>
      </c>
      <c r="BI535" s="189">
        <f>IF(N535="nulová",J535,0)</f>
        <v>0</v>
      </c>
      <c r="BJ535" s="19" t="s">
        <v>83</v>
      </c>
      <c r="BK535" s="189">
        <f>ROUND(I535*H535,2)</f>
        <v>0</v>
      </c>
      <c r="BL535" s="19" t="s">
        <v>832</v>
      </c>
      <c r="BM535" s="188" t="s">
        <v>867</v>
      </c>
    </row>
    <row r="536" spans="1:65" s="2" customFormat="1" ht="11.25">
      <c r="A536" s="36"/>
      <c r="B536" s="37"/>
      <c r="C536" s="38"/>
      <c r="D536" s="190" t="s">
        <v>224</v>
      </c>
      <c r="E536" s="38"/>
      <c r="F536" s="191" t="s">
        <v>868</v>
      </c>
      <c r="G536" s="38"/>
      <c r="H536" s="38"/>
      <c r="I536" s="192"/>
      <c r="J536" s="38"/>
      <c r="K536" s="38"/>
      <c r="L536" s="41"/>
      <c r="M536" s="193"/>
      <c r="N536" s="194"/>
      <c r="O536" s="66"/>
      <c r="P536" s="66"/>
      <c r="Q536" s="66"/>
      <c r="R536" s="66"/>
      <c r="S536" s="66"/>
      <c r="T536" s="67"/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T536" s="19" t="s">
        <v>224</v>
      </c>
      <c r="AU536" s="19" t="s">
        <v>85</v>
      </c>
    </row>
    <row r="537" spans="1:65" s="13" customFormat="1" ht="33.75">
      <c r="B537" s="195"/>
      <c r="C537" s="196"/>
      <c r="D537" s="197" t="s">
        <v>226</v>
      </c>
      <c r="E537" s="198" t="s">
        <v>19</v>
      </c>
      <c r="F537" s="199" t="s">
        <v>869</v>
      </c>
      <c r="G537" s="196"/>
      <c r="H537" s="198" t="s">
        <v>19</v>
      </c>
      <c r="I537" s="200"/>
      <c r="J537" s="196"/>
      <c r="K537" s="196"/>
      <c r="L537" s="201"/>
      <c r="M537" s="202"/>
      <c r="N537" s="203"/>
      <c r="O537" s="203"/>
      <c r="P537" s="203"/>
      <c r="Q537" s="203"/>
      <c r="R537" s="203"/>
      <c r="S537" s="203"/>
      <c r="T537" s="204"/>
      <c r="AT537" s="205" t="s">
        <v>226</v>
      </c>
      <c r="AU537" s="205" t="s">
        <v>85</v>
      </c>
      <c r="AV537" s="13" t="s">
        <v>83</v>
      </c>
      <c r="AW537" s="13" t="s">
        <v>36</v>
      </c>
      <c r="AX537" s="13" t="s">
        <v>75</v>
      </c>
      <c r="AY537" s="205" t="s">
        <v>215</v>
      </c>
    </row>
    <row r="538" spans="1:65" s="14" customFormat="1" ht="11.25">
      <c r="B538" s="206"/>
      <c r="C538" s="207"/>
      <c r="D538" s="197" t="s">
        <v>226</v>
      </c>
      <c r="E538" s="208" t="s">
        <v>19</v>
      </c>
      <c r="F538" s="209" t="s">
        <v>222</v>
      </c>
      <c r="G538" s="207"/>
      <c r="H538" s="210">
        <v>4</v>
      </c>
      <c r="I538" s="211"/>
      <c r="J538" s="207"/>
      <c r="K538" s="207"/>
      <c r="L538" s="212"/>
      <c r="M538" s="238"/>
      <c r="N538" s="239"/>
      <c r="O538" s="239"/>
      <c r="P538" s="239"/>
      <c r="Q538" s="239"/>
      <c r="R538" s="239"/>
      <c r="S538" s="239"/>
      <c r="T538" s="240"/>
      <c r="AT538" s="216" t="s">
        <v>226</v>
      </c>
      <c r="AU538" s="216" t="s">
        <v>85</v>
      </c>
      <c r="AV538" s="14" t="s">
        <v>85</v>
      </c>
      <c r="AW538" s="14" t="s">
        <v>36</v>
      </c>
      <c r="AX538" s="14" t="s">
        <v>83</v>
      </c>
      <c r="AY538" s="216" t="s">
        <v>215</v>
      </c>
    </row>
    <row r="539" spans="1:65" s="2" customFormat="1" ht="6.95" customHeight="1">
      <c r="A539" s="36"/>
      <c r="B539" s="49"/>
      <c r="C539" s="50"/>
      <c r="D539" s="50"/>
      <c r="E539" s="50"/>
      <c r="F539" s="50"/>
      <c r="G539" s="50"/>
      <c r="H539" s="50"/>
      <c r="I539" s="50"/>
      <c r="J539" s="50"/>
      <c r="K539" s="50"/>
      <c r="L539" s="41"/>
      <c r="M539" s="36"/>
      <c r="O539" s="36"/>
      <c r="P539" s="36"/>
      <c r="Q539" s="36"/>
      <c r="R539" s="36"/>
      <c r="S539" s="36"/>
      <c r="T539" s="36"/>
      <c r="U539" s="36"/>
      <c r="V539" s="36"/>
      <c r="W539" s="36"/>
      <c r="X539" s="36"/>
      <c r="Y539" s="36"/>
      <c r="Z539" s="36"/>
      <c r="AA539" s="36"/>
      <c r="AB539" s="36"/>
      <c r="AC539" s="36"/>
      <c r="AD539" s="36"/>
      <c r="AE539" s="36"/>
    </row>
  </sheetData>
  <sheetProtection password="CC35" sheet="1" objects="1" scenarios="1" formatColumns="0" formatRows="0" autoFilter="0"/>
  <autoFilter ref="C99:K538"/>
  <mergeCells count="9">
    <mergeCell ref="E50:H50"/>
    <mergeCell ref="E90:H90"/>
    <mergeCell ref="E92:H92"/>
    <mergeCell ref="L2:V2"/>
    <mergeCell ref="E7:H7"/>
    <mergeCell ref="E9:H9"/>
    <mergeCell ref="E18:H18"/>
    <mergeCell ref="E27:H27"/>
    <mergeCell ref="E48:H48"/>
  </mergeCells>
  <hyperlinks>
    <hyperlink ref="F104" r:id="rId1"/>
    <hyperlink ref="F108" r:id="rId2"/>
    <hyperlink ref="F112" r:id="rId3"/>
    <hyperlink ref="F116" r:id="rId4"/>
    <hyperlink ref="F120" r:id="rId5"/>
    <hyperlink ref="F124" r:id="rId6"/>
    <hyperlink ref="F128" r:id="rId7"/>
    <hyperlink ref="F132" r:id="rId8"/>
    <hyperlink ref="F136" r:id="rId9"/>
    <hyperlink ref="F140" r:id="rId10"/>
    <hyperlink ref="F147" r:id="rId11"/>
    <hyperlink ref="F155" r:id="rId12"/>
    <hyperlink ref="F167" r:id="rId13"/>
    <hyperlink ref="F171" r:id="rId14"/>
    <hyperlink ref="F178" r:id="rId15"/>
    <hyperlink ref="F186" r:id="rId16"/>
    <hyperlink ref="F194" r:id="rId17"/>
    <hyperlink ref="F203" r:id="rId18"/>
    <hyperlink ref="F211" r:id="rId19"/>
    <hyperlink ref="F215" r:id="rId20"/>
    <hyperlink ref="F223" r:id="rId21"/>
    <hyperlink ref="F228" r:id="rId22"/>
    <hyperlink ref="F234" r:id="rId23"/>
    <hyperlink ref="F238" r:id="rId24"/>
    <hyperlink ref="F242" r:id="rId25"/>
    <hyperlink ref="F246" r:id="rId26"/>
    <hyperlink ref="F250" r:id="rId27"/>
    <hyperlink ref="F254" r:id="rId28"/>
    <hyperlink ref="F258" r:id="rId29"/>
    <hyperlink ref="F262" r:id="rId30"/>
    <hyperlink ref="F266" r:id="rId31"/>
    <hyperlink ref="F270" r:id="rId32"/>
    <hyperlink ref="F274" r:id="rId33"/>
    <hyperlink ref="F281" r:id="rId34"/>
    <hyperlink ref="F285" r:id="rId35"/>
    <hyperlink ref="F290" r:id="rId36"/>
    <hyperlink ref="F294" r:id="rId37"/>
    <hyperlink ref="F298" r:id="rId38"/>
    <hyperlink ref="F302" r:id="rId39"/>
    <hyperlink ref="F306" r:id="rId40"/>
    <hyperlink ref="F308" r:id="rId41"/>
    <hyperlink ref="F310" r:id="rId42"/>
    <hyperlink ref="F313" r:id="rId43"/>
    <hyperlink ref="F317" r:id="rId44"/>
    <hyperlink ref="F321" r:id="rId45"/>
    <hyperlink ref="F324" r:id="rId46"/>
    <hyperlink ref="F328" r:id="rId47"/>
    <hyperlink ref="F332" r:id="rId48"/>
    <hyperlink ref="F335" r:id="rId49"/>
    <hyperlink ref="F339" r:id="rId50"/>
    <hyperlink ref="F345" r:id="rId51"/>
    <hyperlink ref="F349" r:id="rId52"/>
    <hyperlink ref="F353" r:id="rId53"/>
    <hyperlink ref="F357" r:id="rId54"/>
    <hyperlink ref="F361" r:id="rId55"/>
    <hyperlink ref="F365" r:id="rId56"/>
    <hyperlink ref="F369" r:id="rId57"/>
    <hyperlink ref="F379" r:id="rId58"/>
    <hyperlink ref="F383" r:id="rId59"/>
    <hyperlink ref="F392" r:id="rId60"/>
    <hyperlink ref="F396" r:id="rId61"/>
    <hyperlink ref="F401" r:id="rId62"/>
    <hyperlink ref="F404" r:id="rId63"/>
    <hyperlink ref="F409" r:id="rId64"/>
    <hyperlink ref="F414" r:id="rId65"/>
    <hyperlink ref="F419" r:id="rId66"/>
    <hyperlink ref="F425" r:id="rId67"/>
    <hyperlink ref="F433" r:id="rId68"/>
    <hyperlink ref="F436" r:id="rId69"/>
    <hyperlink ref="F440" r:id="rId70"/>
    <hyperlink ref="F444" r:id="rId71"/>
    <hyperlink ref="F448" r:id="rId72"/>
    <hyperlink ref="F451" r:id="rId73"/>
    <hyperlink ref="F460" r:id="rId74"/>
    <hyperlink ref="F469" r:id="rId75"/>
    <hyperlink ref="F473" r:id="rId76"/>
    <hyperlink ref="F477" r:id="rId77"/>
    <hyperlink ref="F486" r:id="rId78"/>
    <hyperlink ref="F492" r:id="rId79"/>
    <hyperlink ref="F498" r:id="rId80"/>
    <hyperlink ref="F504" r:id="rId81"/>
    <hyperlink ref="F511" r:id="rId82"/>
    <hyperlink ref="F517" r:id="rId83"/>
    <hyperlink ref="F520" r:id="rId84"/>
    <hyperlink ref="F524" r:id="rId85"/>
    <hyperlink ref="F528" r:id="rId86"/>
    <hyperlink ref="F532" r:id="rId87"/>
    <hyperlink ref="F536" r:id="rId88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63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81"/>
      <c r="M2" s="381"/>
      <c r="N2" s="381"/>
      <c r="O2" s="381"/>
      <c r="P2" s="381"/>
      <c r="Q2" s="381"/>
      <c r="R2" s="381"/>
      <c r="S2" s="381"/>
      <c r="T2" s="381"/>
      <c r="U2" s="381"/>
      <c r="V2" s="381"/>
      <c r="AT2" s="19" t="s">
        <v>88</v>
      </c>
      <c r="AZ2" s="103" t="s">
        <v>870</v>
      </c>
      <c r="BA2" s="103" t="s">
        <v>871</v>
      </c>
      <c r="BB2" s="103" t="s">
        <v>91</v>
      </c>
      <c r="BC2" s="103" t="s">
        <v>872</v>
      </c>
      <c r="BD2" s="103" t="s">
        <v>93</v>
      </c>
    </row>
    <row r="3" spans="1:5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85</v>
      </c>
      <c r="AZ3" s="103" t="s">
        <v>873</v>
      </c>
      <c r="BA3" s="103" t="s">
        <v>874</v>
      </c>
      <c r="BB3" s="103" t="s">
        <v>91</v>
      </c>
      <c r="BC3" s="103" t="s">
        <v>875</v>
      </c>
      <c r="BD3" s="103" t="s">
        <v>93</v>
      </c>
    </row>
    <row r="4" spans="1:56" s="1" customFormat="1" ht="24.95" customHeight="1">
      <c r="B4" s="22"/>
      <c r="D4" s="106" t="s">
        <v>98</v>
      </c>
      <c r="L4" s="22"/>
      <c r="M4" s="107" t="s">
        <v>10</v>
      </c>
      <c r="AT4" s="19" t="s">
        <v>4</v>
      </c>
      <c r="AZ4" s="103" t="s">
        <v>876</v>
      </c>
      <c r="BA4" s="103" t="s">
        <v>877</v>
      </c>
      <c r="BB4" s="103" t="s">
        <v>96</v>
      </c>
      <c r="BC4" s="103" t="s">
        <v>97</v>
      </c>
      <c r="BD4" s="103" t="s">
        <v>93</v>
      </c>
    </row>
    <row r="5" spans="1:56" s="1" customFormat="1" ht="6.95" customHeight="1">
      <c r="B5" s="22"/>
      <c r="L5" s="22"/>
      <c r="AZ5" s="103" t="s">
        <v>878</v>
      </c>
      <c r="BA5" s="103" t="s">
        <v>879</v>
      </c>
      <c r="BB5" s="103" t="s">
        <v>96</v>
      </c>
      <c r="BC5" s="103" t="s">
        <v>101</v>
      </c>
      <c r="BD5" s="103" t="s">
        <v>93</v>
      </c>
    </row>
    <row r="6" spans="1:56" s="1" customFormat="1" ht="12" customHeight="1">
      <c r="B6" s="22"/>
      <c r="D6" s="108" t="s">
        <v>16</v>
      </c>
      <c r="L6" s="22"/>
      <c r="AZ6" s="103" t="s">
        <v>880</v>
      </c>
      <c r="BA6" s="103" t="s">
        <v>881</v>
      </c>
      <c r="BB6" s="103" t="s">
        <v>91</v>
      </c>
      <c r="BC6" s="103" t="s">
        <v>882</v>
      </c>
      <c r="BD6" s="103" t="s">
        <v>93</v>
      </c>
    </row>
    <row r="7" spans="1:56" s="1" customFormat="1" ht="16.5" customHeight="1">
      <c r="B7" s="22"/>
      <c r="E7" s="382" t="str">
        <f>'Rekapitulace stavby'!K6</f>
        <v>Oprava fasády Masarykovy základní školy v Bohumíně II</v>
      </c>
      <c r="F7" s="383"/>
      <c r="G7" s="383"/>
      <c r="H7" s="383"/>
      <c r="L7" s="22"/>
      <c r="AZ7" s="103" t="s">
        <v>883</v>
      </c>
      <c r="BA7" s="103" t="s">
        <v>884</v>
      </c>
      <c r="BB7" s="103" t="s">
        <v>91</v>
      </c>
      <c r="BC7" s="103" t="s">
        <v>885</v>
      </c>
      <c r="BD7" s="103" t="s">
        <v>93</v>
      </c>
    </row>
    <row r="8" spans="1:56" s="2" customFormat="1" ht="12" customHeight="1">
      <c r="A8" s="36"/>
      <c r="B8" s="41"/>
      <c r="C8" s="36"/>
      <c r="D8" s="108" t="s">
        <v>111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Z8" s="103" t="s">
        <v>886</v>
      </c>
      <c r="BA8" s="103" t="s">
        <v>887</v>
      </c>
      <c r="BB8" s="103" t="s">
        <v>96</v>
      </c>
      <c r="BC8" s="103" t="s">
        <v>888</v>
      </c>
      <c r="BD8" s="103" t="s">
        <v>93</v>
      </c>
    </row>
    <row r="9" spans="1:56" s="2" customFormat="1" ht="16.5" customHeight="1">
      <c r="A9" s="36"/>
      <c r="B9" s="41"/>
      <c r="C9" s="36"/>
      <c r="D9" s="36"/>
      <c r="E9" s="384" t="s">
        <v>889</v>
      </c>
      <c r="F9" s="385"/>
      <c r="G9" s="385"/>
      <c r="H9" s="385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103" t="s">
        <v>890</v>
      </c>
      <c r="BA9" s="103" t="s">
        <v>891</v>
      </c>
      <c r="BB9" s="103" t="s">
        <v>96</v>
      </c>
      <c r="BC9" s="103" t="s">
        <v>892</v>
      </c>
      <c r="BD9" s="103" t="s">
        <v>93</v>
      </c>
    </row>
    <row r="10" spans="1:5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Z10" s="103" t="s">
        <v>893</v>
      </c>
      <c r="BA10" s="103" t="s">
        <v>894</v>
      </c>
      <c r="BB10" s="103" t="s">
        <v>96</v>
      </c>
      <c r="BC10" s="103" t="s">
        <v>895</v>
      </c>
      <c r="BD10" s="103" t="s">
        <v>93</v>
      </c>
    </row>
    <row r="11" spans="1:56" s="2" customFormat="1" ht="12" customHeight="1">
      <c r="A11" s="36"/>
      <c r="B11" s="41"/>
      <c r="C11" s="36"/>
      <c r="D11" s="108" t="s">
        <v>18</v>
      </c>
      <c r="E11" s="36"/>
      <c r="F11" s="110" t="s">
        <v>19</v>
      </c>
      <c r="G11" s="36"/>
      <c r="H11" s="36"/>
      <c r="I11" s="108" t="s">
        <v>20</v>
      </c>
      <c r="J11" s="110" t="s">
        <v>19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Z11" s="103" t="s">
        <v>896</v>
      </c>
      <c r="BA11" s="103" t="s">
        <v>897</v>
      </c>
      <c r="BB11" s="103" t="s">
        <v>118</v>
      </c>
      <c r="BC11" s="103" t="s">
        <v>97</v>
      </c>
      <c r="BD11" s="103" t="s">
        <v>93</v>
      </c>
    </row>
    <row r="12" spans="1:56" s="2" customFormat="1" ht="12" customHeight="1">
      <c r="A12" s="36"/>
      <c r="B12" s="41"/>
      <c r="C12" s="36"/>
      <c r="D12" s="108" t="s">
        <v>21</v>
      </c>
      <c r="E12" s="36"/>
      <c r="F12" s="110" t="s">
        <v>22</v>
      </c>
      <c r="G12" s="36"/>
      <c r="H12" s="36"/>
      <c r="I12" s="108" t="s">
        <v>23</v>
      </c>
      <c r="J12" s="111" t="str">
        <f>'Rekapitulace stavby'!AN8</f>
        <v>16. 2. 2025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Z12" s="103" t="s">
        <v>898</v>
      </c>
      <c r="BA12" s="103" t="s">
        <v>899</v>
      </c>
      <c r="BB12" s="103" t="s">
        <v>91</v>
      </c>
      <c r="BC12" s="103" t="s">
        <v>900</v>
      </c>
      <c r="BD12" s="103" t="s">
        <v>93</v>
      </c>
    </row>
    <row r="13" spans="1:5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Z13" s="103" t="s">
        <v>901</v>
      </c>
      <c r="BA13" s="103" t="s">
        <v>902</v>
      </c>
      <c r="BB13" s="103" t="s">
        <v>96</v>
      </c>
      <c r="BC13" s="103" t="s">
        <v>903</v>
      </c>
      <c r="BD13" s="103" t="s">
        <v>93</v>
      </c>
    </row>
    <row r="14" spans="1:56" s="2" customFormat="1" ht="12" customHeight="1">
      <c r="A14" s="36"/>
      <c r="B14" s="41"/>
      <c r="C14" s="36"/>
      <c r="D14" s="108" t="s">
        <v>25</v>
      </c>
      <c r="E14" s="36"/>
      <c r="F14" s="36"/>
      <c r="G14" s="36"/>
      <c r="H14" s="36"/>
      <c r="I14" s="108" t="s">
        <v>26</v>
      </c>
      <c r="J14" s="110" t="s">
        <v>27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Z14" s="103" t="s">
        <v>904</v>
      </c>
      <c r="BA14" s="103" t="s">
        <v>138</v>
      </c>
      <c r="BB14" s="103" t="s">
        <v>96</v>
      </c>
      <c r="BC14" s="103" t="s">
        <v>905</v>
      </c>
      <c r="BD14" s="103" t="s">
        <v>93</v>
      </c>
    </row>
    <row r="15" spans="1:56" s="2" customFormat="1" ht="18" customHeight="1">
      <c r="A15" s="36"/>
      <c r="B15" s="41"/>
      <c r="C15" s="36"/>
      <c r="D15" s="36"/>
      <c r="E15" s="110" t="s">
        <v>28</v>
      </c>
      <c r="F15" s="36"/>
      <c r="G15" s="36"/>
      <c r="H15" s="36"/>
      <c r="I15" s="108" t="s">
        <v>29</v>
      </c>
      <c r="J15" s="110" t="s">
        <v>19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Z15" s="103" t="s">
        <v>906</v>
      </c>
      <c r="BA15" s="103" t="s">
        <v>907</v>
      </c>
      <c r="BB15" s="103" t="s">
        <v>91</v>
      </c>
      <c r="BC15" s="103" t="s">
        <v>908</v>
      </c>
      <c r="BD15" s="103" t="s">
        <v>93</v>
      </c>
    </row>
    <row r="16" spans="1:5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Z16" s="103" t="s">
        <v>909</v>
      </c>
      <c r="BA16" s="103" t="s">
        <v>910</v>
      </c>
      <c r="BB16" s="103" t="s">
        <v>91</v>
      </c>
      <c r="BC16" s="103" t="s">
        <v>911</v>
      </c>
      <c r="BD16" s="103" t="s">
        <v>93</v>
      </c>
    </row>
    <row r="17" spans="1:56" s="2" customFormat="1" ht="12" customHeight="1">
      <c r="A17" s="36"/>
      <c r="B17" s="41"/>
      <c r="C17" s="36"/>
      <c r="D17" s="108" t="s">
        <v>30</v>
      </c>
      <c r="E17" s="36"/>
      <c r="F17" s="36"/>
      <c r="G17" s="36"/>
      <c r="H17" s="36"/>
      <c r="I17" s="108" t="s">
        <v>26</v>
      </c>
      <c r="J17" s="32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Z17" s="103" t="s">
        <v>912</v>
      </c>
      <c r="BA17" s="103" t="s">
        <v>913</v>
      </c>
      <c r="BB17" s="103" t="s">
        <v>91</v>
      </c>
      <c r="BC17" s="103" t="s">
        <v>914</v>
      </c>
      <c r="BD17" s="103" t="s">
        <v>93</v>
      </c>
    </row>
    <row r="18" spans="1:56" s="2" customFormat="1" ht="18" customHeight="1">
      <c r="A18" s="36"/>
      <c r="B18" s="41"/>
      <c r="C18" s="36"/>
      <c r="D18" s="36"/>
      <c r="E18" s="386" t="str">
        <f>'Rekapitulace stavby'!E14</f>
        <v>Vyplň údaj</v>
      </c>
      <c r="F18" s="387"/>
      <c r="G18" s="387"/>
      <c r="H18" s="387"/>
      <c r="I18" s="108" t="s">
        <v>29</v>
      </c>
      <c r="J18" s="32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Z18" s="103" t="s">
        <v>915</v>
      </c>
      <c r="BA18" s="103" t="s">
        <v>135</v>
      </c>
      <c r="BB18" s="103" t="s">
        <v>96</v>
      </c>
      <c r="BC18" s="103" t="s">
        <v>693</v>
      </c>
      <c r="BD18" s="103" t="s">
        <v>93</v>
      </c>
    </row>
    <row r="19" spans="1:56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Z19" s="103" t="s">
        <v>916</v>
      </c>
      <c r="BA19" s="103" t="s">
        <v>141</v>
      </c>
      <c r="BB19" s="103" t="s">
        <v>96</v>
      </c>
      <c r="BC19" s="103" t="s">
        <v>678</v>
      </c>
      <c r="BD19" s="103" t="s">
        <v>93</v>
      </c>
    </row>
    <row r="20" spans="1:56" s="2" customFormat="1" ht="12" customHeight="1">
      <c r="A20" s="36"/>
      <c r="B20" s="41"/>
      <c r="C20" s="36"/>
      <c r="D20" s="108" t="s">
        <v>32</v>
      </c>
      <c r="E20" s="36"/>
      <c r="F20" s="36"/>
      <c r="G20" s="36"/>
      <c r="H20" s="36"/>
      <c r="I20" s="108" t="s">
        <v>26</v>
      </c>
      <c r="J20" s="110" t="s">
        <v>33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Z20" s="103" t="s">
        <v>917</v>
      </c>
      <c r="BA20" s="103" t="s">
        <v>918</v>
      </c>
      <c r="BB20" s="103" t="s">
        <v>96</v>
      </c>
      <c r="BC20" s="103" t="s">
        <v>919</v>
      </c>
      <c r="BD20" s="103" t="s">
        <v>93</v>
      </c>
    </row>
    <row r="21" spans="1:56" s="2" customFormat="1" ht="18" customHeight="1">
      <c r="A21" s="36"/>
      <c r="B21" s="41"/>
      <c r="C21" s="36"/>
      <c r="D21" s="36"/>
      <c r="E21" s="110" t="s">
        <v>34</v>
      </c>
      <c r="F21" s="36"/>
      <c r="G21" s="36"/>
      <c r="H21" s="36"/>
      <c r="I21" s="108" t="s">
        <v>29</v>
      </c>
      <c r="J21" s="110" t="s">
        <v>35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Z21" s="103" t="s">
        <v>920</v>
      </c>
      <c r="BA21" s="103" t="s">
        <v>921</v>
      </c>
      <c r="BB21" s="103" t="s">
        <v>96</v>
      </c>
      <c r="BC21" s="103" t="s">
        <v>922</v>
      </c>
      <c r="BD21" s="103" t="s">
        <v>93</v>
      </c>
    </row>
    <row r="22" spans="1:56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Z22" s="103" t="s">
        <v>923</v>
      </c>
      <c r="BA22" s="103" t="s">
        <v>156</v>
      </c>
      <c r="BB22" s="103" t="s">
        <v>96</v>
      </c>
      <c r="BC22" s="103" t="s">
        <v>924</v>
      </c>
      <c r="BD22" s="103" t="s">
        <v>93</v>
      </c>
    </row>
    <row r="23" spans="1:56" s="2" customFormat="1" ht="12" customHeight="1">
      <c r="A23" s="36"/>
      <c r="B23" s="41"/>
      <c r="C23" s="36"/>
      <c r="D23" s="108" t="s">
        <v>37</v>
      </c>
      <c r="E23" s="36"/>
      <c r="F23" s="36"/>
      <c r="G23" s="36"/>
      <c r="H23" s="36"/>
      <c r="I23" s="108" t="s">
        <v>26</v>
      </c>
      <c r="J23" s="110" t="s">
        <v>19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Z23" s="103" t="s">
        <v>925</v>
      </c>
      <c r="BA23" s="103" t="s">
        <v>926</v>
      </c>
      <c r="BB23" s="103" t="s">
        <v>96</v>
      </c>
      <c r="BC23" s="103" t="s">
        <v>927</v>
      </c>
      <c r="BD23" s="103" t="s">
        <v>93</v>
      </c>
    </row>
    <row r="24" spans="1:56" s="2" customFormat="1" ht="18" customHeight="1">
      <c r="A24" s="36"/>
      <c r="B24" s="41"/>
      <c r="C24" s="36"/>
      <c r="D24" s="36"/>
      <c r="E24" s="110" t="s">
        <v>38</v>
      </c>
      <c r="F24" s="36"/>
      <c r="G24" s="36"/>
      <c r="H24" s="36"/>
      <c r="I24" s="108" t="s">
        <v>29</v>
      </c>
      <c r="J24" s="110" t="s">
        <v>19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Z24" s="103" t="s">
        <v>928</v>
      </c>
      <c r="BA24" s="103" t="s">
        <v>929</v>
      </c>
      <c r="BB24" s="103" t="s">
        <v>91</v>
      </c>
      <c r="BC24" s="103" t="s">
        <v>930</v>
      </c>
      <c r="BD24" s="103" t="s">
        <v>93</v>
      </c>
    </row>
    <row r="25" spans="1:56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Z25" s="103" t="s">
        <v>931</v>
      </c>
      <c r="BA25" s="103" t="s">
        <v>144</v>
      </c>
      <c r="BB25" s="103" t="s">
        <v>91</v>
      </c>
      <c r="BC25" s="103" t="s">
        <v>932</v>
      </c>
      <c r="BD25" s="103" t="s">
        <v>93</v>
      </c>
    </row>
    <row r="26" spans="1:56" s="2" customFormat="1" ht="12" customHeight="1">
      <c r="A26" s="36"/>
      <c r="B26" s="41"/>
      <c r="C26" s="36"/>
      <c r="D26" s="108" t="s">
        <v>39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Z26" s="103" t="s">
        <v>933</v>
      </c>
      <c r="BA26" s="103" t="s">
        <v>934</v>
      </c>
      <c r="BB26" s="103" t="s">
        <v>91</v>
      </c>
      <c r="BC26" s="103" t="s">
        <v>935</v>
      </c>
      <c r="BD26" s="103" t="s">
        <v>93</v>
      </c>
    </row>
    <row r="27" spans="1:56" s="8" customFormat="1" ht="16.5" customHeight="1">
      <c r="A27" s="112"/>
      <c r="B27" s="113"/>
      <c r="C27" s="112"/>
      <c r="D27" s="112"/>
      <c r="E27" s="388" t="s">
        <v>19</v>
      </c>
      <c r="F27" s="388"/>
      <c r="G27" s="388"/>
      <c r="H27" s="388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  <c r="AZ27" s="115" t="s">
        <v>936</v>
      </c>
      <c r="BA27" s="115" t="s">
        <v>937</v>
      </c>
      <c r="BB27" s="115" t="s">
        <v>91</v>
      </c>
      <c r="BC27" s="115" t="s">
        <v>501</v>
      </c>
      <c r="BD27" s="115" t="s">
        <v>93</v>
      </c>
    </row>
    <row r="28" spans="1:56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Z28" s="103" t="s">
        <v>938</v>
      </c>
      <c r="BA28" s="103" t="s">
        <v>939</v>
      </c>
      <c r="BB28" s="103" t="s">
        <v>91</v>
      </c>
      <c r="BC28" s="103" t="s">
        <v>940</v>
      </c>
      <c r="BD28" s="103" t="s">
        <v>93</v>
      </c>
    </row>
    <row r="29" spans="1:56" s="2" customFormat="1" ht="6.95" customHeight="1">
      <c r="A29" s="36"/>
      <c r="B29" s="41"/>
      <c r="C29" s="36"/>
      <c r="D29" s="116"/>
      <c r="E29" s="116"/>
      <c r="F29" s="116"/>
      <c r="G29" s="116"/>
      <c r="H29" s="116"/>
      <c r="I29" s="116"/>
      <c r="J29" s="116"/>
      <c r="K29" s="116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Z29" s="103" t="s">
        <v>941</v>
      </c>
      <c r="BA29" s="103" t="s">
        <v>902</v>
      </c>
      <c r="BB29" s="103" t="s">
        <v>96</v>
      </c>
      <c r="BC29" s="103" t="s">
        <v>903</v>
      </c>
      <c r="BD29" s="103" t="s">
        <v>93</v>
      </c>
    </row>
    <row r="30" spans="1:56" s="2" customFormat="1" ht="25.35" customHeight="1">
      <c r="A30" s="36"/>
      <c r="B30" s="41"/>
      <c r="C30" s="36"/>
      <c r="D30" s="117" t="s">
        <v>41</v>
      </c>
      <c r="E30" s="36"/>
      <c r="F30" s="36"/>
      <c r="G30" s="36"/>
      <c r="H30" s="36"/>
      <c r="I30" s="36"/>
      <c r="J30" s="118">
        <f>ROUND(J102,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56" s="2" customFormat="1" ht="6.95" customHeight="1">
      <c r="A31" s="36"/>
      <c r="B31" s="41"/>
      <c r="C31" s="36"/>
      <c r="D31" s="116"/>
      <c r="E31" s="116"/>
      <c r="F31" s="116"/>
      <c r="G31" s="116"/>
      <c r="H31" s="116"/>
      <c r="I31" s="116"/>
      <c r="J31" s="116"/>
      <c r="K31" s="116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56" s="2" customFormat="1" ht="14.45" customHeight="1">
      <c r="A32" s="36"/>
      <c r="B32" s="41"/>
      <c r="C32" s="36"/>
      <c r="D32" s="36"/>
      <c r="E32" s="36"/>
      <c r="F32" s="119" t="s">
        <v>43</v>
      </c>
      <c r="G32" s="36"/>
      <c r="H32" s="36"/>
      <c r="I32" s="119" t="s">
        <v>42</v>
      </c>
      <c r="J32" s="119" t="s">
        <v>44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0" t="s">
        <v>45</v>
      </c>
      <c r="E33" s="108" t="s">
        <v>46</v>
      </c>
      <c r="F33" s="121">
        <f>ROUND((SUM(BE102:BE631)),  2)</f>
        <v>0</v>
      </c>
      <c r="G33" s="36"/>
      <c r="H33" s="36"/>
      <c r="I33" s="122">
        <v>0.21</v>
      </c>
      <c r="J33" s="121">
        <f>ROUND(((SUM(BE102:BE631))*I33),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8" t="s">
        <v>47</v>
      </c>
      <c r="F34" s="121">
        <f>ROUND((SUM(BF102:BF631)),  2)</f>
        <v>0</v>
      </c>
      <c r="G34" s="36"/>
      <c r="H34" s="36"/>
      <c r="I34" s="122">
        <v>0.12</v>
      </c>
      <c r="J34" s="121">
        <f>ROUND(((SUM(BF102:BF631))*I34),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48</v>
      </c>
      <c r="F35" s="121">
        <f>ROUND((SUM(BG102:BG631)),  2)</f>
        <v>0</v>
      </c>
      <c r="G35" s="36"/>
      <c r="H35" s="36"/>
      <c r="I35" s="122">
        <v>0.21</v>
      </c>
      <c r="J35" s="121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49</v>
      </c>
      <c r="F36" s="121">
        <f>ROUND((SUM(BH102:BH631)),  2)</f>
        <v>0</v>
      </c>
      <c r="G36" s="36"/>
      <c r="H36" s="36"/>
      <c r="I36" s="122">
        <v>0.12</v>
      </c>
      <c r="J36" s="121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50</v>
      </c>
      <c r="F37" s="121">
        <f>ROUND((SUM(BI102:BI631)),  2)</f>
        <v>0</v>
      </c>
      <c r="G37" s="36"/>
      <c r="H37" s="36"/>
      <c r="I37" s="122">
        <v>0</v>
      </c>
      <c r="J37" s="121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3"/>
      <c r="D39" s="124" t="s">
        <v>51</v>
      </c>
      <c r="E39" s="125"/>
      <c r="F39" s="125"/>
      <c r="G39" s="126" t="s">
        <v>52</v>
      </c>
      <c r="H39" s="127" t="s">
        <v>53</v>
      </c>
      <c r="I39" s="125"/>
      <c r="J39" s="128">
        <f>SUM(J30:J37)</f>
        <v>0</v>
      </c>
      <c r="K39" s="129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175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9" t="str">
        <f>E7</f>
        <v>Oprava fasády Masarykovy základní školy v Bohumíně II</v>
      </c>
      <c r="F48" s="390"/>
      <c r="G48" s="390"/>
      <c r="H48" s="390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111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1" t="str">
        <f>E9</f>
        <v>SO 01 - E4 - Oprava fasády - 4. etapa</v>
      </c>
      <c r="F50" s="391"/>
      <c r="G50" s="391"/>
      <c r="H50" s="391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Bohumín</v>
      </c>
      <c r="G52" s="38"/>
      <c r="H52" s="38"/>
      <c r="I52" s="31" t="s">
        <v>23</v>
      </c>
      <c r="J52" s="61" t="str">
        <f>IF(J12="","",J12)</f>
        <v>16. 2. 2025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Město Bohumín</v>
      </c>
      <c r="G54" s="38"/>
      <c r="H54" s="38"/>
      <c r="I54" s="31" t="s">
        <v>32</v>
      </c>
      <c r="J54" s="34" t="str">
        <f>E21</f>
        <v>RUSTICUS, s. r. o.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37</v>
      </c>
      <c r="J55" s="34" t="str">
        <f>E24</f>
        <v>Pavel Pazdziora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4" t="s">
        <v>176</v>
      </c>
      <c r="D57" s="135"/>
      <c r="E57" s="135"/>
      <c r="F57" s="135"/>
      <c r="G57" s="135"/>
      <c r="H57" s="135"/>
      <c r="I57" s="135"/>
      <c r="J57" s="136" t="s">
        <v>177</v>
      </c>
      <c r="K57" s="135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7" t="s">
        <v>73</v>
      </c>
      <c r="D59" s="38"/>
      <c r="E59" s="38"/>
      <c r="F59" s="38"/>
      <c r="G59" s="38"/>
      <c r="H59" s="38"/>
      <c r="I59" s="38"/>
      <c r="J59" s="79">
        <f>J102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178</v>
      </c>
    </row>
    <row r="60" spans="1:47" s="9" customFormat="1" ht="24.95" customHeight="1">
      <c r="B60" s="138"/>
      <c r="C60" s="139"/>
      <c r="D60" s="140" t="s">
        <v>179</v>
      </c>
      <c r="E60" s="141"/>
      <c r="F60" s="141"/>
      <c r="G60" s="141"/>
      <c r="H60" s="141"/>
      <c r="I60" s="141"/>
      <c r="J60" s="142">
        <f>J103</f>
        <v>0</v>
      </c>
      <c r="K60" s="139"/>
      <c r="L60" s="143"/>
    </row>
    <row r="61" spans="1:47" s="10" customFormat="1" ht="19.899999999999999" customHeight="1">
      <c r="B61" s="144"/>
      <c r="C61" s="145"/>
      <c r="D61" s="146" t="s">
        <v>180</v>
      </c>
      <c r="E61" s="147"/>
      <c r="F61" s="147"/>
      <c r="G61" s="147"/>
      <c r="H61" s="147"/>
      <c r="I61" s="147"/>
      <c r="J61" s="148">
        <f>J104</f>
        <v>0</v>
      </c>
      <c r="K61" s="145"/>
      <c r="L61" s="149"/>
    </row>
    <row r="62" spans="1:47" s="10" customFormat="1" ht="19.899999999999999" customHeight="1">
      <c r="B62" s="144"/>
      <c r="C62" s="145"/>
      <c r="D62" s="146" t="s">
        <v>181</v>
      </c>
      <c r="E62" s="147"/>
      <c r="F62" s="147"/>
      <c r="G62" s="147"/>
      <c r="H62" s="147"/>
      <c r="I62" s="147"/>
      <c r="J62" s="148">
        <f>J147</f>
        <v>0</v>
      </c>
      <c r="K62" s="145"/>
      <c r="L62" s="149"/>
    </row>
    <row r="63" spans="1:47" s="10" customFormat="1" ht="19.899999999999999" customHeight="1">
      <c r="B63" s="144"/>
      <c r="C63" s="145"/>
      <c r="D63" s="146" t="s">
        <v>182</v>
      </c>
      <c r="E63" s="147"/>
      <c r="F63" s="147"/>
      <c r="G63" s="147"/>
      <c r="H63" s="147"/>
      <c r="I63" s="147"/>
      <c r="J63" s="148">
        <f>J155</f>
        <v>0</v>
      </c>
      <c r="K63" s="145"/>
      <c r="L63" s="149"/>
    </row>
    <row r="64" spans="1:47" s="10" customFormat="1" ht="19.899999999999999" customHeight="1">
      <c r="B64" s="144"/>
      <c r="C64" s="145"/>
      <c r="D64" s="146" t="s">
        <v>183</v>
      </c>
      <c r="E64" s="147"/>
      <c r="F64" s="147"/>
      <c r="G64" s="147"/>
      <c r="H64" s="147"/>
      <c r="I64" s="147"/>
      <c r="J64" s="148">
        <f>J168</f>
        <v>0</v>
      </c>
      <c r="K64" s="145"/>
      <c r="L64" s="149"/>
    </row>
    <row r="65" spans="2:12" s="10" customFormat="1" ht="19.899999999999999" customHeight="1">
      <c r="B65" s="144"/>
      <c r="C65" s="145"/>
      <c r="D65" s="146" t="s">
        <v>184</v>
      </c>
      <c r="E65" s="147"/>
      <c r="F65" s="147"/>
      <c r="G65" s="147"/>
      <c r="H65" s="147"/>
      <c r="I65" s="147"/>
      <c r="J65" s="148">
        <f>J179</f>
        <v>0</v>
      </c>
      <c r="K65" s="145"/>
      <c r="L65" s="149"/>
    </row>
    <row r="66" spans="2:12" s="10" customFormat="1" ht="19.899999999999999" customHeight="1">
      <c r="B66" s="144"/>
      <c r="C66" s="145"/>
      <c r="D66" s="146" t="s">
        <v>185</v>
      </c>
      <c r="E66" s="147"/>
      <c r="F66" s="147"/>
      <c r="G66" s="147"/>
      <c r="H66" s="147"/>
      <c r="I66" s="147"/>
      <c r="J66" s="148">
        <f>J238</f>
        <v>0</v>
      </c>
      <c r="K66" s="145"/>
      <c r="L66" s="149"/>
    </row>
    <row r="67" spans="2:12" s="10" customFormat="1" ht="19.899999999999999" customHeight="1">
      <c r="B67" s="144"/>
      <c r="C67" s="145"/>
      <c r="D67" s="146" t="s">
        <v>186</v>
      </c>
      <c r="E67" s="147"/>
      <c r="F67" s="147"/>
      <c r="G67" s="147"/>
      <c r="H67" s="147"/>
      <c r="I67" s="147"/>
      <c r="J67" s="148">
        <f>J328</f>
        <v>0</v>
      </c>
      <c r="K67" s="145"/>
      <c r="L67" s="149"/>
    </row>
    <row r="68" spans="2:12" s="10" customFormat="1" ht="19.899999999999999" customHeight="1">
      <c r="B68" s="144"/>
      <c r="C68" s="145"/>
      <c r="D68" s="146" t="s">
        <v>187</v>
      </c>
      <c r="E68" s="147"/>
      <c r="F68" s="147"/>
      <c r="G68" s="147"/>
      <c r="H68" s="147"/>
      <c r="I68" s="147"/>
      <c r="J68" s="148">
        <f>J351</f>
        <v>0</v>
      </c>
      <c r="K68" s="145"/>
      <c r="L68" s="149"/>
    </row>
    <row r="69" spans="2:12" s="9" customFormat="1" ht="24.95" customHeight="1">
      <c r="B69" s="138"/>
      <c r="C69" s="139"/>
      <c r="D69" s="140" t="s">
        <v>188</v>
      </c>
      <c r="E69" s="141"/>
      <c r="F69" s="141"/>
      <c r="G69" s="141"/>
      <c r="H69" s="141"/>
      <c r="I69" s="141"/>
      <c r="J69" s="142">
        <f>J354</f>
        <v>0</v>
      </c>
      <c r="K69" s="139"/>
      <c r="L69" s="143"/>
    </row>
    <row r="70" spans="2:12" s="10" customFormat="1" ht="19.899999999999999" customHeight="1">
      <c r="B70" s="144"/>
      <c r="C70" s="145"/>
      <c r="D70" s="146" t="s">
        <v>189</v>
      </c>
      <c r="E70" s="147"/>
      <c r="F70" s="147"/>
      <c r="G70" s="147"/>
      <c r="H70" s="147"/>
      <c r="I70" s="147"/>
      <c r="J70" s="148">
        <f>J355</f>
        <v>0</v>
      </c>
      <c r="K70" s="145"/>
      <c r="L70" s="149"/>
    </row>
    <row r="71" spans="2:12" s="10" customFormat="1" ht="19.899999999999999" customHeight="1">
      <c r="B71" s="144"/>
      <c r="C71" s="145"/>
      <c r="D71" s="146" t="s">
        <v>942</v>
      </c>
      <c r="E71" s="147"/>
      <c r="F71" s="147"/>
      <c r="G71" s="147"/>
      <c r="H71" s="147"/>
      <c r="I71" s="147"/>
      <c r="J71" s="148">
        <f>J362</f>
        <v>0</v>
      </c>
      <c r="K71" s="145"/>
      <c r="L71" s="149"/>
    </row>
    <row r="72" spans="2:12" s="10" customFormat="1" ht="19.899999999999999" customHeight="1">
      <c r="B72" s="144"/>
      <c r="C72" s="145"/>
      <c r="D72" s="146" t="s">
        <v>190</v>
      </c>
      <c r="E72" s="147"/>
      <c r="F72" s="147"/>
      <c r="G72" s="147"/>
      <c r="H72" s="147"/>
      <c r="I72" s="147"/>
      <c r="J72" s="148">
        <f>J414</f>
        <v>0</v>
      </c>
      <c r="K72" s="145"/>
      <c r="L72" s="149"/>
    </row>
    <row r="73" spans="2:12" s="10" customFormat="1" ht="19.899999999999999" customHeight="1">
      <c r="B73" s="144"/>
      <c r="C73" s="145"/>
      <c r="D73" s="146" t="s">
        <v>191</v>
      </c>
      <c r="E73" s="147"/>
      <c r="F73" s="147"/>
      <c r="G73" s="147"/>
      <c r="H73" s="147"/>
      <c r="I73" s="147"/>
      <c r="J73" s="148">
        <f>J429</f>
        <v>0</v>
      </c>
      <c r="K73" s="145"/>
      <c r="L73" s="149"/>
    </row>
    <row r="74" spans="2:12" s="10" customFormat="1" ht="19.899999999999999" customHeight="1">
      <c r="B74" s="144"/>
      <c r="C74" s="145"/>
      <c r="D74" s="146" t="s">
        <v>192</v>
      </c>
      <c r="E74" s="147"/>
      <c r="F74" s="147"/>
      <c r="G74" s="147"/>
      <c r="H74" s="147"/>
      <c r="I74" s="147"/>
      <c r="J74" s="148">
        <f>J488</f>
        <v>0</v>
      </c>
      <c r="K74" s="145"/>
      <c r="L74" s="149"/>
    </row>
    <row r="75" spans="2:12" s="10" customFormat="1" ht="19.899999999999999" customHeight="1">
      <c r="B75" s="144"/>
      <c r="C75" s="145"/>
      <c r="D75" s="146" t="s">
        <v>943</v>
      </c>
      <c r="E75" s="147"/>
      <c r="F75" s="147"/>
      <c r="G75" s="147"/>
      <c r="H75" s="147"/>
      <c r="I75" s="147"/>
      <c r="J75" s="148">
        <f>J518</f>
        <v>0</v>
      </c>
      <c r="K75" s="145"/>
      <c r="L75" s="149"/>
    </row>
    <row r="76" spans="2:12" s="10" customFormat="1" ht="19.899999999999999" customHeight="1">
      <c r="B76" s="144"/>
      <c r="C76" s="145"/>
      <c r="D76" s="146" t="s">
        <v>193</v>
      </c>
      <c r="E76" s="147"/>
      <c r="F76" s="147"/>
      <c r="G76" s="147"/>
      <c r="H76" s="147"/>
      <c r="I76" s="147"/>
      <c r="J76" s="148">
        <f>J538</f>
        <v>0</v>
      </c>
      <c r="K76" s="145"/>
      <c r="L76" s="149"/>
    </row>
    <row r="77" spans="2:12" s="10" customFormat="1" ht="19.899999999999999" customHeight="1">
      <c r="B77" s="144"/>
      <c r="C77" s="145"/>
      <c r="D77" s="146" t="s">
        <v>194</v>
      </c>
      <c r="E77" s="147"/>
      <c r="F77" s="147"/>
      <c r="G77" s="147"/>
      <c r="H77" s="147"/>
      <c r="I77" s="147"/>
      <c r="J77" s="148">
        <f>J561</f>
        <v>0</v>
      </c>
      <c r="K77" s="145"/>
      <c r="L77" s="149"/>
    </row>
    <row r="78" spans="2:12" s="9" customFormat="1" ht="24.95" customHeight="1">
      <c r="B78" s="138"/>
      <c r="C78" s="139"/>
      <c r="D78" s="140" t="s">
        <v>195</v>
      </c>
      <c r="E78" s="141"/>
      <c r="F78" s="141"/>
      <c r="G78" s="141"/>
      <c r="H78" s="141"/>
      <c r="I78" s="141"/>
      <c r="J78" s="142">
        <f>J602</f>
        <v>0</v>
      </c>
      <c r="K78" s="139"/>
      <c r="L78" s="143"/>
    </row>
    <row r="79" spans="2:12" s="9" customFormat="1" ht="24.95" customHeight="1">
      <c r="B79" s="138"/>
      <c r="C79" s="139"/>
      <c r="D79" s="140" t="s">
        <v>196</v>
      </c>
      <c r="E79" s="141"/>
      <c r="F79" s="141"/>
      <c r="G79" s="141"/>
      <c r="H79" s="141"/>
      <c r="I79" s="141"/>
      <c r="J79" s="142">
        <f>J607</f>
        <v>0</v>
      </c>
      <c r="K79" s="139"/>
      <c r="L79" s="143"/>
    </row>
    <row r="80" spans="2:12" s="10" customFormat="1" ht="19.899999999999999" customHeight="1">
      <c r="B80" s="144"/>
      <c r="C80" s="145"/>
      <c r="D80" s="146" t="s">
        <v>197</v>
      </c>
      <c r="E80" s="147"/>
      <c r="F80" s="147"/>
      <c r="G80" s="147"/>
      <c r="H80" s="147"/>
      <c r="I80" s="147"/>
      <c r="J80" s="148">
        <f>J608</f>
        <v>0</v>
      </c>
      <c r="K80" s="145"/>
      <c r="L80" s="149"/>
    </row>
    <row r="81" spans="1:31" s="10" customFormat="1" ht="19.899999999999999" customHeight="1">
      <c r="B81" s="144"/>
      <c r="C81" s="145"/>
      <c r="D81" s="146" t="s">
        <v>198</v>
      </c>
      <c r="E81" s="147"/>
      <c r="F81" s="147"/>
      <c r="G81" s="147"/>
      <c r="H81" s="147"/>
      <c r="I81" s="147"/>
      <c r="J81" s="148">
        <f>J615</f>
        <v>0</v>
      </c>
      <c r="K81" s="145"/>
      <c r="L81" s="149"/>
    </row>
    <row r="82" spans="1:31" s="10" customFormat="1" ht="19.899999999999999" customHeight="1">
      <c r="B82" s="144"/>
      <c r="C82" s="145"/>
      <c r="D82" s="146" t="s">
        <v>199</v>
      </c>
      <c r="E82" s="147"/>
      <c r="F82" s="147"/>
      <c r="G82" s="147"/>
      <c r="H82" s="147"/>
      <c r="I82" s="147"/>
      <c r="J82" s="148">
        <f>J623</f>
        <v>0</v>
      </c>
      <c r="K82" s="145"/>
      <c r="L82" s="149"/>
    </row>
    <row r="83" spans="1:31" s="2" customFormat="1" ht="21.7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9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6.95" customHeight="1">
      <c r="A84" s="36"/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109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8" spans="1:31" s="2" customFormat="1" ht="6.95" customHeight="1">
      <c r="A88" s="36"/>
      <c r="B88" s="51"/>
      <c r="C88" s="52"/>
      <c r="D88" s="52"/>
      <c r="E88" s="52"/>
      <c r="F88" s="52"/>
      <c r="G88" s="52"/>
      <c r="H88" s="52"/>
      <c r="I88" s="52"/>
      <c r="J88" s="52"/>
      <c r="K88" s="52"/>
      <c r="L88" s="109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24.95" customHeight="1">
      <c r="A89" s="36"/>
      <c r="B89" s="37"/>
      <c r="C89" s="25" t="s">
        <v>200</v>
      </c>
      <c r="D89" s="38"/>
      <c r="E89" s="38"/>
      <c r="F89" s="38"/>
      <c r="G89" s="38"/>
      <c r="H89" s="38"/>
      <c r="I89" s="38"/>
      <c r="J89" s="38"/>
      <c r="K89" s="38"/>
      <c r="L89" s="109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09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1" t="s">
        <v>16</v>
      </c>
      <c r="D91" s="38"/>
      <c r="E91" s="38"/>
      <c r="F91" s="38"/>
      <c r="G91" s="38"/>
      <c r="H91" s="38"/>
      <c r="I91" s="38"/>
      <c r="J91" s="38"/>
      <c r="K91" s="38"/>
      <c r="L91" s="109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6.5" customHeight="1">
      <c r="A92" s="36"/>
      <c r="B92" s="37"/>
      <c r="C92" s="38"/>
      <c r="D92" s="38"/>
      <c r="E92" s="389" t="str">
        <f>E7</f>
        <v>Oprava fasády Masarykovy základní školy v Bohumíně II</v>
      </c>
      <c r="F92" s="390"/>
      <c r="G92" s="390"/>
      <c r="H92" s="390"/>
      <c r="I92" s="38"/>
      <c r="J92" s="38"/>
      <c r="K92" s="38"/>
      <c r="L92" s="109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2" customHeight="1">
      <c r="A93" s="36"/>
      <c r="B93" s="37"/>
      <c r="C93" s="31" t="s">
        <v>111</v>
      </c>
      <c r="D93" s="38"/>
      <c r="E93" s="38"/>
      <c r="F93" s="38"/>
      <c r="G93" s="38"/>
      <c r="H93" s="38"/>
      <c r="I93" s="38"/>
      <c r="J93" s="38"/>
      <c r="K93" s="38"/>
      <c r="L93" s="109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6.5" customHeight="1">
      <c r="A94" s="36"/>
      <c r="B94" s="37"/>
      <c r="C94" s="38"/>
      <c r="D94" s="38"/>
      <c r="E94" s="361" t="str">
        <f>E9</f>
        <v>SO 01 - E4 - Oprava fasády - 4. etapa</v>
      </c>
      <c r="F94" s="391"/>
      <c r="G94" s="391"/>
      <c r="H94" s="391"/>
      <c r="I94" s="38"/>
      <c r="J94" s="38"/>
      <c r="K94" s="38"/>
      <c r="L94" s="109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6.9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09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2" customHeight="1">
      <c r="A96" s="36"/>
      <c r="B96" s="37"/>
      <c r="C96" s="31" t="s">
        <v>21</v>
      </c>
      <c r="D96" s="38"/>
      <c r="E96" s="38"/>
      <c r="F96" s="29" t="str">
        <f>F12</f>
        <v>Bohumín</v>
      </c>
      <c r="G96" s="38"/>
      <c r="H96" s="38"/>
      <c r="I96" s="31" t="s">
        <v>23</v>
      </c>
      <c r="J96" s="61" t="str">
        <f>IF(J12="","",J12)</f>
        <v>16. 2. 2025</v>
      </c>
      <c r="K96" s="38"/>
      <c r="L96" s="109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6.95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109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15.2" customHeight="1">
      <c r="A98" s="36"/>
      <c r="B98" s="37"/>
      <c r="C98" s="31" t="s">
        <v>25</v>
      </c>
      <c r="D98" s="38"/>
      <c r="E98" s="38"/>
      <c r="F98" s="29" t="str">
        <f>E15</f>
        <v>Město Bohumín</v>
      </c>
      <c r="G98" s="38"/>
      <c r="H98" s="38"/>
      <c r="I98" s="31" t="s">
        <v>32</v>
      </c>
      <c r="J98" s="34" t="str">
        <f>E21</f>
        <v>RUSTICUS, s. r. o.</v>
      </c>
      <c r="K98" s="38"/>
      <c r="L98" s="109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2" customFormat="1" ht="15.2" customHeight="1">
      <c r="A99" s="36"/>
      <c r="B99" s="37"/>
      <c r="C99" s="31" t="s">
        <v>30</v>
      </c>
      <c r="D99" s="38"/>
      <c r="E99" s="38"/>
      <c r="F99" s="29" t="str">
        <f>IF(E18="","",E18)</f>
        <v>Vyplň údaj</v>
      </c>
      <c r="G99" s="38"/>
      <c r="H99" s="38"/>
      <c r="I99" s="31" t="s">
        <v>37</v>
      </c>
      <c r="J99" s="34" t="str">
        <f>E24</f>
        <v>Pavel Pazdziora</v>
      </c>
      <c r="K99" s="38"/>
      <c r="L99" s="109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65" s="2" customFormat="1" ht="10.35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109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65" s="11" customFormat="1" ht="29.25" customHeight="1">
      <c r="A101" s="150"/>
      <c r="B101" s="151"/>
      <c r="C101" s="152" t="s">
        <v>201</v>
      </c>
      <c r="D101" s="153" t="s">
        <v>60</v>
      </c>
      <c r="E101" s="153" t="s">
        <v>56</v>
      </c>
      <c r="F101" s="153" t="s">
        <v>57</v>
      </c>
      <c r="G101" s="153" t="s">
        <v>202</v>
      </c>
      <c r="H101" s="153" t="s">
        <v>203</v>
      </c>
      <c r="I101" s="153" t="s">
        <v>204</v>
      </c>
      <c r="J101" s="153" t="s">
        <v>177</v>
      </c>
      <c r="K101" s="154" t="s">
        <v>205</v>
      </c>
      <c r="L101" s="155"/>
      <c r="M101" s="70" t="s">
        <v>19</v>
      </c>
      <c r="N101" s="71" t="s">
        <v>45</v>
      </c>
      <c r="O101" s="71" t="s">
        <v>206</v>
      </c>
      <c r="P101" s="71" t="s">
        <v>207</v>
      </c>
      <c r="Q101" s="71" t="s">
        <v>208</v>
      </c>
      <c r="R101" s="71" t="s">
        <v>209</v>
      </c>
      <c r="S101" s="71" t="s">
        <v>210</v>
      </c>
      <c r="T101" s="72" t="s">
        <v>211</v>
      </c>
      <c r="U101" s="150"/>
      <c r="V101" s="150"/>
      <c r="W101" s="150"/>
      <c r="X101" s="150"/>
      <c r="Y101" s="150"/>
      <c r="Z101" s="150"/>
      <c r="AA101" s="150"/>
      <c r="AB101" s="150"/>
      <c r="AC101" s="150"/>
      <c r="AD101" s="150"/>
      <c r="AE101" s="150"/>
    </row>
    <row r="102" spans="1:65" s="2" customFormat="1" ht="22.9" customHeight="1">
      <c r="A102" s="36"/>
      <c r="B102" s="37"/>
      <c r="C102" s="77" t="s">
        <v>212</v>
      </c>
      <c r="D102" s="38"/>
      <c r="E102" s="38"/>
      <c r="F102" s="38"/>
      <c r="G102" s="38"/>
      <c r="H102" s="38"/>
      <c r="I102" s="38"/>
      <c r="J102" s="156">
        <f>BK102</f>
        <v>0</v>
      </c>
      <c r="K102" s="38"/>
      <c r="L102" s="41"/>
      <c r="M102" s="73"/>
      <c r="N102" s="157"/>
      <c r="O102" s="74"/>
      <c r="P102" s="158">
        <f>P103+P354+P602+P607</f>
        <v>0</v>
      </c>
      <c r="Q102" s="74"/>
      <c r="R102" s="158">
        <f>R103+R354+R602+R607</f>
        <v>94.822265349999967</v>
      </c>
      <c r="S102" s="74"/>
      <c r="T102" s="159">
        <f>T103+T354+T602+T607</f>
        <v>140.03495299999997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74</v>
      </c>
      <c r="AU102" s="19" t="s">
        <v>178</v>
      </c>
      <c r="BK102" s="160">
        <f>BK103+BK354+BK602+BK607</f>
        <v>0</v>
      </c>
    </row>
    <row r="103" spans="1:65" s="12" customFormat="1" ht="25.9" customHeight="1">
      <c r="B103" s="161"/>
      <c r="C103" s="162"/>
      <c r="D103" s="163" t="s">
        <v>74</v>
      </c>
      <c r="E103" s="164" t="s">
        <v>213</v>
      </c>
      <c r="F103" s="164" t="s">
        <v>214</v>
      </c>
      <c r="G103" s="162"/>
      <c r="H103" s="162"/>
      <c r="I103" s="165"/>
      <c r="J103" s="166">
        <f>BK103</f>
        <v>0</v>
      </c>
      <c r="K103" s="162"/>
      <c r="L103" s="167"/>
      <c r="M103" s="168"/>
      <c r="N103" s="169"/>
      <c r="O103" s="169"/>
      <c r="P103" s="170">
        <f>P104+P147+P155+P168+P179+P238+P328+P351</f>
        <v>0</v>
      </c>
      <c r="Q103" s="169"/>
      <c r="R103" s="170">
        <f>R104+R147+R155+R168+R179+R238+R328+R351</f>
        <v>90.947219849999968</v>
      </c>
      <c r="S103" s="169"/>
      <c r="T103" s="171">
        <f>T104+T147+T155+T168+T179+T238+T328+T351</f>
        <v>137.30615799999998</v>
      </c>
      <c r="AR103" s="172" t="s">
        <v>83</v>
      </c>
      <c r="AT103" s="173" t="s">
        <v>74</v>
      </c>
      <c r="AU103" s="173" t="s">
        <v>75</v>
      </c>
      <c r="AY103" s="172" t="s">
        <v>215</v>
      </c>
      <c r="BK103" s="174">
        <f>BK104+BK147+BK155+BK168+BK179+BK238+BK328+BK351</f>
        <v>0</v>
      </c>
    </row>
    <row r="104" spans="1:65" s="12" customFormat="1" ht="22.9" customHeight="1">
      <c r="B104" s="161"/>
      <c r="C104" s="162"/>
      <c r="D104" s="163" t="s">
        <v>74</v>
      </c>
      <c r="E104" s="175" t="s">
        <v>83</v>
      </c>
      <c r="F104" s="175" t="s">
        <v>216</v>
      </c>
      <c r="G104" s="162"/>
      <c r="H104" s="162"/>
      <c r="I104" s="165"/>
      <c r="J104" s="176">
        <f>BK104</f>
        <v>0</v>
      </c>
      <c r="K104" s="162"/>
      <c r="L104" s="167"/>
      <c r="M104" s="168"/>
      <c r="N104" s="169"/>
      <c r="O104" s="169"/>
      <c r="P104" s="170">
        <f>SUM(P105:P146)</f>
        <v>0</v>
      </c>
      <c r="Q104" s="169"/>
      <c r="R104" s="170">
        <f>SUM(R105:R146)</f>
        <v>7.4999999999999993E-5</v>
      </c>
      <c r="S104" s="169"/>
      <c r="T104" s="171">
        <f>SUM(T105:T146)</f>
        <v>2.1524999999999999</v>
      </c>
      <c r="AR104" s="172" t="s">
        <v>83</v>
      </c>
      <c r="AT104" s="173" t="s">
        <v>74</v>
      </c>
      <c r="AU104" s="173" t="s">
        <v>83</v>
      </c>
      <c r="AY104" s="172" t="s">
        <v>215</v>
      </c>
      <c r="BK104" s="174">
        <f>SUM(BK105:BK146)</f>
        <v>0</v>
      </c>
    </row>
    <row r="105" spans="1:65" s="2" customFormat="1" ht="76.349999999999994" customHeight="1">
      <c r="A105" s="36"/>
      <c r="B105" s="37"/>
      <c r="C105" s="177" t="s">
        <v>310</v>
      </c>
      <c r="D105" s="177" t="s">
        <v>218</v>
      </c>
      <c r="E105" s="178" t="s">
        <v>219</v>
      </c>
      <c r="F105" s="179" t="s">
        <v>220</v>
      </c>
      <c r="G105" s="180" t="s">
        <v>91</v>
      </c>
      <c r="H105" s="181">
        <v>3.75</v>
      </c>
      <c r="I105" s="182"/>
      <c r="J105" s="183">
        <f>ROUND(I105*H105,2)</f>
        <v>0</v>
      </c>
      <c r="K105" s="179" t="s">
        <v>221</v>
      </c>
      <c r="L105" s="41"/>
      <c r="M105" s="184" t="s">
        <v>19</v>
      </c>
      <c r="N105" s="185" t="s">
        <v>46</v>
      </c>
      <c r="O105" s="66"/>
      <c r="P105" s="186">
        <f>O105*H105</f>
        <v>0</v>
      </c>
      <c r="Q105" s="186">
        <v>0</v>
      </c>
      <c r="R105" s="186">
        <f>Q105*H105</f>
        <v>0</v>
      </c>
      <c r="S105" s="186">
        <v>0.255</v>
      </c>
      <c r="T105" s="187">
        <f>S105*H105</f>
        <v>0.95625000000000004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8" t="s">
        <v>222</v>
      </c>
      <c r="AT105" s="188" t="s">
        <v>218</v>
      </c>
      <c r="AU105" s="188" t="s">
        <v>85</v>
      </c>
      <c r="AY105" s="19" t="s">
        <v>215</v>
      </c>
      <c r="BE105" s="189">
        <f>IF(N105="základní",J105,0)</f>
        <v>0</v>
      </c>
      <c r="BF105" s="189">
        <f>IF(N105="snížená",J105,0)</f>
        <v>0</v>
      </c>
      <c r="BG105" s="189">
        <f>IF(N105="zákl. přenesená",J105,0)</f>
        <v>0</v>
      </c>
      <c r="BH105" s="189">
        <f>IF(N105="sníž. přenesená",J105,0)</f>
        <v>0</v>
      </c>
      <c r="BI105" s="189">
        <f>IF(N105="nulová",J105,0)</f>
        <v>0</v>
      </c>
      <c r="BJ105" s="19" t="s">
        <v>83</v>
      </c>
      <c r="BK105" s="189">
        <f>ROUND(I105*H105,2)</f>
        <v>0</v>
      </c>
      <c r="BL105" s="19" t="s">
        <v>222</v>
      </c>
      <c r="BM105" s="188" t="s">
        <v>944</v>
      </c>
    </row>
    <row r="106" spans="1:65" s="2" customFormat="1" ht="11.25">
      <c r="A106" s="36"/>
      <c r="B106" s="37"/>
      <c r="C106" s="38"/>
      <c r="D106" s="190" t="s">
        <v>224</v>
      </c>
      <c r="E106" s="38"/>
      <c r="F106" s="191" t="s">
        <v>225</v>
      </c>
      <c r="G106" s="38"/>
      <c r="H106" s="38"/>
      <c r="I106" s="192"/>
      <c r="J106" s="38"/>
      <c r="K106" s="38"/>
      <c r="L106" s="41"/>
      <c r="M106" s="193"/>
      <c r="N106" s="194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224</v>
      </c>
      <c r="AU106" s="19" t="s">
        <v>85</v>
      </c>
    </row>
    <row r="107" spans="1:65" s="13" customFormat="1" ht="11.25">
      <c r="B107" s="195"/>
      <c r="C107" s="196"/>
      <c r="D107" s="197" t="s">
        <v>226</v>
      </c>
      <c r="E107" s="198" t="s">
        <v>19</v>
      </c>
      <c r="F107" s="199" t="s">
        <v>945</v>
      </c>
      <c r="G107" s="196"/>
      <c r="H107" s="198" t="s">
        <v>19</v>
      </c>
      <c r="I107" s="200"/>
      <c r="J107" s="196"/>
      <c r="K107" s="196"/>
      <c r="L107" s="201"/>
      <c r="M107" s="202"/>
      <c r="N107" s="203"/>
      <c r="O107" s="203"/>
      <c r="P107" s="203"/>
      <c r="Q107" s="203"/>
      <c r="R107" s="203"/>
      <c r="S107" s="203"/>
      <c r="T107" s="204"/>
      <c r="AT107" s="205" t="s">
        <v>226</v>
      </c>
      <c r="AU107" s="205" t="s">
        <v>85</v>
      </c>
      <c r="AV107" s="13" t="s">
        <v>83</v>
      </c>
      <c r="AW107" s="13" t="s">
        <v>36</v>
      </c>
      <c r="AX107" s="13" t="s">
        <v>75</v>
      </c>
      <c r="AY107" s="205" t="s">
        <v>215</v>
      </c>
    </row>
    <row r="108" spans="1:65" s="14" customFormat="1" ht="11.25">
      <c r="B108" s="206"/>
      <c r="C108" s="207"/>
      <c r="D108" s="197" t="s">
        <v>226</v>
      </c>
      <c r="E108" s="208" t="s">
        <v>19</v>
      </c>
      <c r="F108" s="209" t="s">
        <v>946</v>
      </c>
      <c r="G108" s="207"/>
      <c r="H108" s="210">
        <v>3.75</v>
      </c>
      <c r="I108" s="211"/>
      <c r="J108" s="207"/>
      <c r="K108" s="207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226</v>
      </c>
      <c r="AU108" s="216" t="s">
        <v>85</v>
      </c>
      <c r="AV108" s="14" t="s">
        <v>85</v>
      </c>
      <c r="AW108" s="14" t="s">
        <v>36</v>
      </c>
      <c r="AX108" s="14" t="s">
        <v>83</v>
      </c>
      <c r="AY108" s="216" t="s">
        <v>215</v>
      </c>
    </row>
    <row r="109" spans="1:65" s="2" customFormat="1" ht="55.5" customHeight="1">
      <c r="A109" s="36"/>
      <c r="B109" s="37"/>
      <c r="C109" s="177" t="s">
        <v>595</v>
      </c>
      <c r="D109" s="177" t="s">
        <v>218</v>
      </c>
      <c r="E109" s="178" t="s">
        <v>230</v>
      </c>
      <c r="F109" s="179" t="s">
        <v>231</v>
      </c>
      <c r="G109" s="180" t="s">
        <v>91</v>
      </c>
      <c r="H109" s="181">
        <v>4.125</v>
      </c>
      <c r="I109" s="182"/>
      <c r="J109" s="183">
        <f>ROUND(I109*H109,2)</f>
        <v>0</v>
      </c>
      <c r="K109" s="179" t="s">
        <v>221</v>
      </c>
      <c r="L109" s="41"/>
      <c r="M109" s="184" t="s">
        <v>19</v>
      </c>
      <c r="N109" s="185" t="s">
        <v>46</v>
      </c>
      <c r="O109" s="66"/>
      <c r="P109" s="186">
        <f>O109*H109</f>
        <v>0</v>
      </c>
      <c r="Q109" s="186">
        <v>0</v>
      </c>
      <c r="R109" s="186">
        <f>Q109*H109</f>
        <v>0</v>
      </c>
      <c r="S109" s="186">
        <v>0.28999999999999998</v>
      </c>
      <c r="T109" s="187">
        <f>S109*H109</f>
        <v>1.1962499999999998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8" t="s">
        <v>222</v>
      </c>
      <c r="AT109" s="188" t="s">
        <v>218</v>
      </c>
      <c r="AU109" s="188" t="s">
        <v>85</v>
      </c>
      <c r="AY109" s="19" t="s">
        <v>215</v>
      </c>
      <c r="BE109" s="189">
        <f>IF(N109="základní",J109,0)</f>
        <v>0</v>
      </c>
      <c r="BF109" s="189">
        <f>IF(N109="snížená",J109,0)</f>
        <v>0</v>
      </c>
      <c r="BG109" s="189">
        <f>IF(N109="zákl. přenesená",J109,0)</f>
        <v>0</v>
      </c>
      <c r="BH109" s="189">
        <f>IF(N109="sníž. přenesená",J109,0)</f>
        <v>0</v>
      </c>
      <c r="BI109" s="189">
        <f>IF(N109="nulová",J109,0)</f>
        <v>0</v>
      </c>
      <c r="BJ109" s="19" t="s">
        <v>83</v>
      </c>
      <c r="BK109" s="189">
        <f>ROUND(I109*H109,2)</f>
        <v>0</v>
      </c>
      <c r="BL109" s="19" t="s">
        <v>222</v>
      </c>
      <c r="BM109" s="188" t="s">
        <v>947</v>
      </c>
    </row>
    <row r="110" spans="1:65" s="2" customFormat="1" ht="11.25">
      <c r="A110" s="36"/>
      <c r="B110" s="37"/>
      <c r="C110" s="38"/>
      <c r="D110" s="190" t="s">
        <v>224</v>
      </c>
      <c r="E110" s="38"/>
      <c r="F110" s="191" t="s">
        <v>233</v>
      </c>
      <c r="G110" s="38"/>
      <c r="H110" s="38"/>
      <c r="I110" s="192"/>
      <c r="J110" s="38"/>
      <c r="K110" s="38"/>
      <c r="L110" s="41"/>
      <c r="M110" s="193"/>
      <c r="N110" s="194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224</v>
      </c>
      <c r="AU110" s="19" t="s">
        <v>85</v>
      </c>
    </row>
    <row r="111" spans="1:65" s="13" customFormat="1" ht="11.25">
      <c r="B111" s="195"/>
      <c r="C111" s="196"/>
      <c r="D111" s="197" t="s">
        <v>226</v>
      </c>
      <c r="E111" s="198" t="s">
        <v>19</v>
      </c>
      <c r="F111" s="199" t="s">
        <v>948</v>
      </c>
      <c r="G111" s="196"/>
      <c r="H111" s="198" t="s">
        <v>19</v>
      </c>
      <c r="I111" s="200"/>
      <c r="J111" s="196"/>
      <c r="K111" s="196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226</v>
      </c>
      <c r="AU111" s="205" t="s">
        <v>85</v>
      </c>
      <c r="AV111" s="13" t="s">
        <v>83</v>
      </c>
      <c r="AW111" s="13" t="s">
        <v>36</v>
      </c>
      <c r="AX111" s="13" t="s">
        <v>75</v>
      </c>
      <c r="AY111" s="205" t="s">
        <v>215</v>
      </c>
    </row>
    <row r="112" spans="1:65" s="14" customFormat="1" ht="11.25">
      <c r="B112" s="206"/>
      <c r="C112" s="207"/>
      <c r="D112" s="197" t="s">
        <v>226</v>
      </c>
      <c r="E112" s="208" t="s">
        <v>19</v>
      </c>
      <c r="F112" s="209" t="s">
        <v>949</v>
      </c>
      <c r="G112" s="207"/>
      <c r="H112" s="210">
        <v>4.125</v>
      </c>
      <c r="I112" s="211"/>
      <c r="J112" s="207"/>
      <c r="K112" s="207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226</v>
      </c>
      <c r="AU112" s="216" t="s">
        <v>85</v>
      </c>
      <c r="AV112" s="14" t="s">
        <v>85</v>
      </c>
      <c r="AW112" s="14" t="s">
        <v>36</v>
      </c>
      <c r="AX112" s="14" t="s">
        <v>83</v>
      </c>
      <c r="AY112" s="216" t="s">
        <v>215</v>
      </c>
    </row>
    <row r="113" spans="1:65" s="2" customFormat="1" ht="24.2" customHeight="1">
      <c r="A113" s="36"/>
      <c r="B113" s="37"/>
      <c r="C113" s="177" t="s">
        <v>402</v>
      </c>
      <c r="D113" s="177" t="s">
        <v>218</v>
      </c>
      <c r="E113" s="178" t="s">
        <v>237</v>
      </c>
      <c r="F113" s="179" t="s">
        <v>238</v>
      </c>
      <c r="G113" s="180" t="s">
        <v>91</v>
      </c>
      <c r="H113" s="181">
        <v>3.75</v>
      </c>
      <c r="I113" s="182"/>
      <c r="J113" s="183">
        <f>ROUND(I113*H113,2)</f>
        <v>0</v>
      </c>
      <c r="K113" s="179" t="s">
        <v>221</v>
      </c>
      <c r="L113" s="41"/>
      <c r="M113" s="184" t="s">
        <v>19</v>
      </c>
      <c r="N113" s="185" t="s">
        <v>46</v>
      </c>
      <c r="O113" s="66"/>
      <c r="P113" s="186">
        <f>O113*H113</f>
        <v>0</v>
      </c>
      <c r="Q113" s="186">
        <v>0</v>
      </c>
      <c r="R113" s="186">
        <f>Q113*H113</f>
        <v>0</v>
      </c>
      <c r="S113" s="186">
        <v>0</v>
      </c>
      <c r="T113" s="187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8" t="s">
        <v>222</v>
      </c>
      <c r="AT113" s="188" t="s">
        <v>218</v>
      </c>
      <c r="AU113" s="188" t="s">
        <v>85</v>
      </c>
      <c r="AY113" s="19" t="s">
        <v>215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9" t="s">
        <v>83</v>
      </c>
      <c r="BK113" s="189">
        <f>ROUND(I113*H113,2)</f>
        <v>0</v>
      </c>
      <c r="BL113" s="19" t="s">
        <v>222</v>
      </c>
      <c r="BM113" s="188" t="s">
        <v>950</v>
      </c>
    </row>
    <row r="114" spans="1:65" s="2" customFormat="1" ht="11.25">
      <c r="A114" s="36"/>
      <c r="B114" s="37"/>
      <c r="C114" s="38"/>
      <c r="D114" s="190" t="s">
        <v>224</v>
      </c>
      <c r="E114" s="38"/>
      <c r="F114" s="191" t="s">
        <v>240</v>
      </c>
      <c r="G114" s="38"/>
      <c r="H114" s="38"/>
      <c r="I114" s="192"/>
      <c r="J114" s="38"/>
      <c r="K114" s="38"/>
      <c r="L114" s="41"/>
      <c r="M114" s="193"/>
      <c r="N114" s="194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224</v>
      </c>
      <c r="AU114" s="19" t="s">
        <v>85</v>
      </c>
    </row>
    <row r="115" spans="1:65" s="13" customFormat="1" ht="11.25">
      <c r="B115" s="195"/>
      <c r="C115" s="196"/>
      <c r="D115" s="197" t="s">
        <v>226</v>
      </c>
      <c r="E115" s="198" t="s">
        <v>19</v>
      </c>
      <c r="F115" s="199" t="s">
        <v>241</v>
      </c>
      <c r="G115" s="196"/>
      <c r="H115" s="198" t="s">
        <v>19</v>
      </c>
      <c r="I115" s="200"/>
      <c r="J115" s="196"/>
      <c r="K115" s="196"/>
      <c r="L115" s="201"/>
      <c r="M115" s="202"/>
      <c r="N115" s="203"/>
      <c r="O115" s="203"/>
      <c r="P115" s="203"/>
      <c r="Q115" s="203"/>
      <c r="R115" s="203"/>
      <c r="S115" s="203"/>
      <c r="T115" s="204"/>
      <c r="AT115" s="205" t="s">
        <v>226</v>
      </c>
      <c r="AU115" s="205" t="s">
        <v>85</v>
      </c>
      <c r="AV115" s="13" t="s">
        <v>83</v>
      </c>
      <c r="AW115" s="13" t="s">
        <v>36</v>
      </c>
      <c r="AX115" s="13" t="s">
        <v>75</v>
      </c>
      <c r="AY115" s="205" t="s">
        <v>215</v>
      </c>
    </row>
    <row r="116" spans="1:65" s="14" customFormat="1" ht="11.25">
      <c r="B116" s="206"/>
      <c r="C116" s="207"/>
      <c r="D116" s="197" t="s">
        <v>226</v>
      </c>
      <c r="E116" s="208" t="s">
        <v>19</v>
      </c>
      <c r="F116" s="209" t="s">
        <v>951</v>
      </c>
      <c r="G116" s="207"/>
      <c r="H116" s="210">
        <v>3.75</v>
      </c>
      <c r="I116" s="211"/>
      <c r="J116" s="207"/>
      <c r="K116" s="207"/>
      <c r="L116" s="212"/>
      <c r="M116" s="213"/>
      <c r="N116" s="214"/>
      <c r="O116" s="214"/>
      <c r="P116" s="214"/>
      <c r="Q116" s="214"/>
      <c r="R116" s="214"/>
      <c r="S116" s="214"/>
      <c r="T116" s="215"/>
      <c r="AT116" s="216" t="s">
        <v>226</v>
      </c>
      <c r="AU116" s="216" t="s">
        <v>85</v>
      </c>
      <c r="AV116" s="14" t="s">
        <v>85</v>
      </c>
      <c r="AW116" s="14" t="s">
        <v>36</v>
      </c>
      <c r="AX116" s="14" t="s">
        <v>83</v>
      </c>
      <c r="AY116" s="216" t="s">
        <v>215</v>
      </c>
    </row>
    <row r="117" spans="1:65" s="2" customFormat="1" ht="44.25" customHeight="1">
      <c r="A117" s="36"/>
      <c r="B117" s="37"/>
      <c r="C117" s="177" t="s">
        <v>440</v>
      </c>
      <c r="D117" s="177" t="s">
        <v>218</v>
      </c>
      <c r="E117" s="178" t="s">
        <v>244</v>
      </c>
      <c r="F117" s="179" t="s">
        <v>245</v>
      </c>
      <c r="G117" s="180" t="s">
        <v>246</v>
      </c>
      <c r="H117" s="181">
        <v>0.15</v>
      </c>
      <c r="I117" s="182"/>
      <c r="J117" s="183">
        <f>ROUND(I117*H117,2)</f>
        <v>0</v>
      </c>
      <c r="K117" s="179" t="s">
        <v>221</v>
      </c>
      <c r="L117" s="41"/>
      <c r="M117" s="184" t="s">
        <v>19</v>
      </c>
      <c r="N117" s="185" t="s">
        <v>46</v>
      </c>
      <c r="O117" s="66"/>
      <c r="P117" s="186">
        <f>O117*H117</f>
        <v>0</v>
      </c>
      <c r="Q117" s="186">
        <v>0</v>
      </c>
      <c r="R117" s="186">
        <f>Q117*H117</f>
        <v>0</v>
      </c>
      <c r="S117" s="186">
        <v>0</v>
      </c>
      <c r="T117" s="187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8" t="s">
        <v>222</v>
      </c>
      <c r="AT117" s="188" t="s">
        <v>218</v>
      </c>
      <c r="AU117" s="188" t="s">
        <v>85</v>
      </c>
      <c r="AY117" s="19" t="s">
        <v>215</v>
      </c>
      <c r="BE117" s="189">
        <f>IF(N117="základní",J117,0)</f>
        <v>0</v>
      </c>
      <c r="BF117" s="189">
        <f>IF(N117="snížená",J117,0)</f>
        <v>0</v>
      </c>
      <c r="BG117" s="189">
        <f>IF(N117="zákl. přenesená",J117,0)</f>
        <v>0</v>
      </c>
      <c r="BH117" s="189">
        <f>IF(N117="sníž. přenesená",J117,0)</f>
        <v>0</v>
      </c>
      <c r="BI117" s="189">
        <f>IF(N117="nulová",J117,0)</f>
        <v>0</v>
      </c>
      <c r="BJ117" s="19" t="s">
        <v>83</v>
      </c>
      <c r="BK117" s="189">
        <f>ROUND(I117*H117,2)</f>
        <v>0</v>
      </c>
      <c r="BL117" s="19" t="s">
        <v>222</v>
      </c>
      <c r="BM117" s="188" t="s">
        <v>952</v>
      </c>
    </row>
    <row r="118" spans="1:65" s="2" customFormat="1" ht="11.25">
      <c r="A118" s="36"/>
      <c r="B118" s="37"/>
      <c r="C118" s="38"/>
      <c r="D118" s="190" t="s">
        <v>224</v>
      </c>
      <c r="E118" s="38"/>
      <c r="F118" s="191" t="s">
        <v>248</v>
      </c>
      <c r="G118" s="38"/>
      <c r="H118" s="38"/>
      <c r="I118" s="192"/>
      <c r="J118" s="38"/>
      <c r="K118" s="38"/>
      <c r="L118" s="41"/>
      <c r="M118" s="193"/>
      <c r="N118" s="194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224</v>
      </c>
      <c r="AU118" s="19" t="s">
        <v>85</v>
      </c>
    </row>
    <row r="119" spans="1:65" s="13" customFormat="1" ht="11.25">
      <c r="B119" s="195"/>
      <c r="C119" s="196"/>
      <c r="D119" s="197" t="s">
        <v>226</v>
      </c>
      <c r="E119" s="198" t="s">
        <v>19</v>
      </c>
      <c r="F119" s="199" t="s">
        <v>249</v>
      </c>
      <c r="G119" s="196"/>
      <c r="H119" s="198" t="s">
        <v>19</v>
      </c>
      <c r="I119" s="200"/>
      <c r="J119" s="196"/>
      <c r="K119" s="196"/>
      <c r="L119" s="201"/>
      <c r="M119" s="202"/>
      <c r="N119" s="203"/>
      <c r="O119" s="203"/>
      <c r="P119" s="203"/>
      <c r="Q119" s="203"/>
      <c r="R119" s="203"/>
      <c r="S119" s="203"/>
      <c r="T119" s="204"/>
      <c r="AT119" s="205" t="s">
        <v>226</v>
      </c>
      <c r="AU119" s="205" t="s">
        <v>85</v>
      </c>
      <c r="AV119" s="13" t="s">
        <v>83</v>
      </c>
      <c r="AW119" s="13" t="s">
        <v>36</v>
      </c>
      <c r="AX119" s="13" t="s">
        <v>75</v>
      </c>
      <c r="AY119" s="205" t="s">
        <v>215</v>
      </c>
    </row>
    <row r="120" spans="1:65" s="14" customFormat="1" ht="11.25">
      <c r="B120" s="206"/>
      <c r="C120" s="207"/>
      <c r="D120" s="197" t="s">
        <v>226</v>
      </c>
      <c r="E120" s="208" t="s">
        <v>19</v>
      </c>
      <c r="F120" s="209" t="s">
        <v>953</v>
      </c>
      <c r="G120" s="207"/>
      <c r="H120" s="210">
        <v>0.15</v>
      </c>
      <c r="I120" s="211"/>
      <c r="J120" s="207"/>
      <c r="K120" s="207"/>
      <c r="L120" s="212"/>
      <c r="M120" s="213"/>
      <c r="N120" s="214"/>
      <c r="O120" s="214"/>
      <c r="P120" s="214"/>
      <c r="Q120" s="214"/>
      <c r="R120" s="214"/>
      <c r="S120" s="214"/>
      <c r="T120" s="215"/>
      <c r="AT120" s="216" t="s">
        <v>226</v>
      </c>
      <c r="AU120" s="216" t="s">
        <v>85</v>
      </c>
      <c r="AV120" s="14" t="s">
        <v>85</v>
      </c>
      <c r="AW120" s="14" t="s">
        <v>36</v>
      </c>
      <c r="AX120" s="14" t="s">
        <v>83</v>
      </c>
      <c r="AY120" s="216" t="s">
        <v>215</v>
      </c>
    </row>
    <row r="121" spans="1:65" s="2" customFormat="1" ht="62.65" customHeight="1">
      <c r="A121" s="36"/>
      <c r="B121" s="37"/>
      <c r="C121" s="177" t="s">
        <v>236</v>
      </c>
      <c r="D121" s="177" t="s">
        <v>218</v>
      </c>
      <c r="E121" s="178" t="s">
        <v>252</v>
      </c>
      <c r="F121" s="179" t="s">
        <v>253</v>
      </c>
      <c r="G121" s="180" t="s">
        <v>246</v>
      </c>
      <c r="H121" s="181">
        <v>0.15</v>
      </c>
      <c r="I121" s="182"/>
      <c r="J121" s="183">
        <f>ROUND(I121*H121,2)</f>
        <v>0</v>
      </c>
      <c r="K121" s="179" t="s">
        <v>221</v>
      </c>
      <c r="L121" s="41"/>
      <c r="M121" s="184" t="s">
        <v>19</v>
      </c>
      <c r="N121" s="185" t="s">
        <v>46</v>
      </c>
      <c r="O121" s="66"/>
      <c r="P121" s="186">
        <f>O121*H121</f>
        <v>0</v>
      </c>
      <c r="Q121" s="186">
        <v>0</v>
      </c>
      <c r="R121" s="186">
        <f>Q121*H121</f>
        <v>0</v>
      </c>
      <c r="S121" s="186">
        <v>0</v>
      </c>
      <c r="T121" s="187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8" t="s">
        <v>222</v>
      </c>
      <c r="AT121" s="188" t="s">
        <v>218</v>
      </c>
      <c r="AU121" s="188" t="s">
        <v>85</v>
      </c>
      <c r="AY121" s="19" t="s">
        <v>215</v>
      </c>
      <c r="BE121" s="189">
        <f>IF(N121="základní",J121,0)</f>
        <v>0</v>
      </c>
      <c r="BF121" s="189">
        <f>IF(N121="snížená",J121,0)</f>
        <v>0</v>
      </c>
      <c r="BG121" s="189">
        <f>IF(N121="zákl. přenesená",J121,0)</f>
        <v>0</v>
      </c>
      <c r="BH121" s="189">
        <f>IF(N121="sníž. přenesená",J121,0)</f>
        <v>0</v>
      </c>
      <c r="BI121" s="189">
        <f>IF(N121="nulová",J121,0)</f>
        <v>0</v>
      </c>
      <c r="BJ121" s="19" t="s">
        <v>83</v>
      </c>
      <c r="BK121" s="189">
        <f>ROUND(I121*H121,2)</f>
        <v>0</v>
      </c>
      <c r="BL121" s="19" t="s">
        <v>222</v>
      </c>
      <c r="BM121" s="188" t="s">
        <v>954</v>
      </c>
    </row>
    <row r="122" spans="1:65" s="2" customFormat="1" ht="11.25">
      <c r="A122" s="36"/>
      <c r="B122" s="37"/>
      <c r="C122" s="38"/>
      <c r="D122" s="190" t="s">
        <v>224</v>
      </c>
      <c r="E122" s="38"/>
      <c r="F122" s="191" t="s">
        <v>255</v>
      </c>
      <c r="G122" s="38"/>
      <c r="H122" s="38"/>
      <c r="I122" s="192"/>
      <c r="J122" s="38"/>
      <c r="K122" s="38"/>
      <c r="L122" s="41"/>
      <c r="M122" s="193"/>
      <c r="N122" s="194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224</v>
      </c>
      <c r="AU122" s="19" t="s">
        <v>85</v>
      </c>
    </row>
    <row r="123" spans="1:65" s="13" customFormat="1" ht="11.25">
      <c r="B123" s="195"/>
      <c r="C123" s="196"/>
      <c r="D123" s="197" t="s">
        <v>226</v>
      </c>
      <c r="E123" s="198" t="s">
        <v>19</v>
      </c>
      <c r="F123" s="199" t="s">
        <v>256</v>
      </c>
      <c r="G123" s="196"/>
      <c r="H123" s="198" t="s">
        <v>19</v>
      </c>
      <c r="I123" s="200"/>
      <c r="J123" s="196"/>
      <c r="K123" s="196"/>
      <c r="L123" s="201"/>
      <c r="M123" s="202"/>
      <c r="N123" s="203"/>
      <c r="O123" s="203"/>
      <c r="P123" s="203"/>
      <c r="Q123" s="203"/>
      <c r="R123" s="203"/>
      <c r="S123" s="203"/>
      <c r="T123" s="204"/>
      <c r="AT123" s="205" t="s">
        <v>226</v>
      </c>
      <c r="AU123" s="205" t="s">
        <v>85</v>
      </c>
      <c r="AV123" s="13" t="s">
        <v>83</v>
      </c>
      <c r="AW123" s="13" t="s">
        <v>36</v>
      </c>
      <c r="AX123" s="13" t="s">
        <v>75</v>
      </c>
      <c r="AY123" s="205" t="s">
        <v>215</v>
      </c>
    </row>
    <row r="124" spans="1:65" s="14" customFormat="1" ht="11.25">
      <c r="B124" s="206"/>
      <c r="C124" s="207"/>
      <c r="D124" s="197" t="s">
        <v>226</v>
      </c>
      <c r="E124" s="208" t="s">
        <v>19</v>
      </c>
      <c r="F124" s="209" t="s">
        <v>953</v>
      </c>
      <c r="G124" s="207"/>
      <c r="H124" s="210">
        <v>0.15</v>
      </c>
      <c r="I124" s="211"/>
      <c r="J124" s="207"/>
      <c r="K124" s="207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226</v>
      </c>
      <c r="AU124" s="216" t="s">
        <v>85</v>
      </c>
      <c r="AV124" s="14" t="s">
        <v>85</v>
      </c>
      <c r="AW124" s="14" t="s">
        <v>36</v>
      </c>
      <c r="AX124" s="14" t="s">
        <v>83</v>
      </c>
      <c r="AY124" s="216" t="s">
        <v>215</v>
      </c>
    </row>
    <row r="125" spans="1:65" s="2" customFormat="1" ht="62.65" customHeight="1">
      <c r="A125" s="36"/>
      <c r="B125" s="37"/>
      <c r="C125" s="177" t="s">
        <v>243</v>
      </c>
      <c r="D125" s="177" t="s">
        <v>218</v>
      </c>
      <c r="E125" s="178" t="s">
        <v>258</v>
      </c>
      <c r="F125" s="179" t="s">
        <v>259</v>
      </c>
      <c r="G125" s="180" t="s">
        <v>246</v>
      </c>
      <c r="H125" s="181">
        <v>0.15</v>
      </c>
      <c r="I125" s="182"/>
      <c r="J125" s="183">
        <f>ROUND(I125*H125,2)</f>
        <v>0</v>
      </c>
      <c r="K125" s="179" t="s">
        <v>221</v>
      </c>
      <c r="L125" s="41"/>
      <c r="M125" s="184" t="s">
        <v>19</v>
      </c>
      <c r="N125" s="185" t="s">
        <v>46</v>
      </c>
      <c r="O125" s="66"/>
      <c r="P125" s="186">
        <f>O125*H125</f>
        <v>0</v>
      </c>
      <c r="Q125" s="186">
        <v>0</v>
      </c>
      <c r="R125" s="186">
        <f>Q125*H125</f>
        <v>0</v>
      </c>
      <c r="S125" s="186">
        <v>0</v>
      </c>
      <c r="T125" s="187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8" t="s">
        <v>222</v>
      </c>
      <c r="AT125" s="188" t="s">
        <v>218</v>
      </c>
      <c r="AU125" s="188" t="s">
        <v>85</v>
      </c>
      <c r="AY125" s="19" t="s">
        <v>215</v>
      </c>
      <c r="BE125" s="189">
        <f>IF(N125="základní",J125,0)</f>
        <v>0</v>
      </c>
      <c r="BF125" s="189">
        <f>IF(N125="snížená",J125,0)</f>
        <v>0</v>
      </c>
      <c r="BG125" s="189">
        <f>IF(N125="zákl. přenesená",J125,0)</f>
        <v>0</v>
      </c>
      <c r="BH125" s="189">
        <f>IF(N125="sníž. přenesená",J125,0)</f>
        <v>0</v>
      </c>
      <c r="BI125" s="189">
        <f>IF(N125="nulová",J125,0)</f>
        <v>0</v>
      </c>
      <c r="BJ125" s="19" t="s">
        <v>83</v>
      </c>
      <c r="BK125" s="189">
        <f>ROUND(I125*H125,2)</f>
        <v>0</v>
      </c>
      <c r="BL125" s="19" t="s">
        <v>222</v>
      </c>
      <c r="BM125" s="188" t="s">
        <v>955</v>
      </c>
    </row>
    <row r="126" spans="1:65" s="2" customFormat="1" ht="11.25">
      <c r="A126" s="36"/>
      <c r="B126" s="37"/>
      <c r="C126" s="38"/>
      <c r="D126" s="190" t="s">
        <v>224</v>
      </c>
      <c r="E126" s="38"/>
      <c r="F126" s="191" t="s">
        <v>261</v>
      </c>
      <c r="G126" s="38"/>
      <c r="H126" s="38"/>
      <c r="I126" s="192"/>
      <c r="J126" s="38"/>
      <c r="K126" s="38"/>
      <c r="L126" s="41"/>
      <c r="M126" s="193"/>
      <c r="N126" s="194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224</v>
      </c>
      <c r="AU126" s="19" t="s">
        <v>85</v>
      </c>
    </row>
    <row r="127" spans="1:65" s="13" customFormat="1" ht="11.25">
      <c r="B127" s="195"/>
      <c r="C127" s="196"/>
      <c r="D127" s="197" t="s">
        <v>226</v>
      </c>
      <c r="E127" s="198" t="s">
        <v>19</v>
      </c>
      <c r="F127" s="199" t="s">
        <v>256</v>
      </c>
      <c r="G127" s="196"/>
      <c r="H127" s="198" t="s">
        <v>19</v>
      </c>
      <c r="I127" s="200"/>
      <c r="J127" s="196"/>
      <c r="K127" s="196"/>
      <c r="L127" s="201"/>
      <c r="M127" s="202"/>
      <c r="N127" s="203"/>
      <c r="O127" s="203"/>
      <c r="P127" s="203"/>
      <c r="Q127" s="203"/>
      <c r="R127" s="203"/>
      <c r="S127" s="203"/>
      <c r="T127" s="204"/>
      <c r="AT127" s="205" t="s">
        <v>226</v>
      </c>
      <c r="AU127" s="205" t="s">
        <v>85</v>
      </c>
      <c r="AV127" s="13" t="s">
        <v>83</v>
      </c>
      <c r="AW127" s="13" t="s">
        <v>36</v>
      </c>
      <c r="AX127" s="13" t="s">
        <v>75</v>
      </c>
      <c r="AY127" s="205" t="s">
        <v>215</v>
      </c>
    </row>
    <row r="128" spans="1:65" s="14" customFormat="1" ht="11.25">
      <c r="B128" s="206"/>
      <c r="C128" s="207"/>
      <c r="D128" s="197" t="s">
        <v>226</v>
      </c>
      <c r="E128" s="208" t="s">
        <v>19</v>
      </c>
      <c r="F128" s="209" t="s">
        <v>953</v>
      </c>
      <c r="G128" s="207"/>
      <c r="H128" s="210">
        <v>0.15</v>
      </c>
      <c r="I128" s="211"/>
      <c r="J128" s="207"/>
      <c r="K128" s="207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226</v>
      </c>
      <c r="AU128" s="216" t="s">
        <v>85</v>
      </c>
      <c r="AV128" s="14" t="s">
        <v>85</v>
      </c>
      <c r="AW128" s="14" t="s">
        <v>36</v>
      </c>
      <c r="AX128" s="14" t="s">
        <v>83</v>
      </c>
      <c r="AY128" s="216" t="s">
        <v>215</v>
      </c>
    </row>
    <row r="129" spans="1:65" s="2" customFormat="1" ht="44.25" customHeight="1">
      <c r="A129" s="36"/>
      <c r="B129" s="37"/>
      <c r="C129" s="177" t="s">
        <v>251</v>
      </c>
      <c r="D129" s="177" t="s">
        <v>218</v>
      </c>
      <c r="E129" s="178" t="s">
        <v>263</v>
      </c>
      <c r="F129" s="179" t="s">
        <v>264</v>
      </c>
      <c r="G129" s="180" t="s">
        <v>246</v>
      </c>
      <c r="H129" s="181">
        <v>0.15</v>
      </c>
      <c r="I129" s="182"/>
      <c r="J129" s="183">
        <f>ROUND(I129*H129,2)</f>
        <v>0</v>
      </c>
      <c r="K129" s="179" t="s">
        <v>221</v>
      </c>
      <c r="L129" s="41"/>
      <c r="M129" s="184" t="s">
        <v>19</v>
      </c>
      <c r="N129" s="185" t="s">
        <v>46</v>
      </c>
      <c r="O129" s="66"/>
      <c r="P129" s="186">
        <f>O129*H129</f>
        <v>0</v>
      </c>
      <c r="Q129" s="186">
        <v>0</v>
      </c>
      <c r="R129" s="186">
        <f>Q129*H129</f>
        <v>0</v>
      </c>
      <c r="S129" s="186">
        <v>0</v>
      </c>
      <c r="T129" s="187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8" t="s">
        <v>222</v>
      </c>
      <c r="AT129" s="188" t="s">
        <v>218</v>
      </c>
      <c r="AU129" s="188" t="s">
        <v>85</v>
      </c>
      <c r="AY129" s="19" t="s">
        <v>215</v>
      </c>
      <c r="BE129" s="189">
        <f>IF(N129="základní",J129,0)</f>
        <v>0</v>
      </c>
      <c r="BF129" s="189">
        <f>IF(N129="snížená",J129,0)</f>
        <v>0</v>
      </c>
      <c r="BG129" s="189">
        <f>IF(N129="zákl. přenesená",J129,0)</f>
        <v>0</v>
      </c>
      <c r="BH129" s="189">
        <f>IF(N129="sníž. přenesená",J129,0)</f>
        <v>0</v>
      </c>
      <c r="BI129" s="189">
        <f>IF(N129="nulová",J129,0)</f>
        <v>0</v>
      </c>
      <c r="BJ129" s="19" t="s">
        <v>83</v>
      </c>
      <c r="BK129" s="189">
        <f>ROUND(I129*H129,2)</f>
        <v>0</v>
      </c>
      <c r="BL129" s="19" t="s">
        <v>222</v>
      </c>
      <c r="BM129" s="188" t="s">
        <v>956</v>
      </c>
    </row>
    <row r="130" spans="1:65" s="2" customFormat="1" ht="11.25">
      <c r="A130" s="36"/>
      <c r="B130" s="37"/>
      <c r="C130" s="38"/>
      <c r="D130" s="190" t="s">
        <v>224</v>
      </c>
      <c r="E130" s="38"/>
      <c r="F130" s="191" t="s">
        <v>266</v>
      </c>
      <c r="G130" s="38"/>
      <c r="H130" s="38"/>
      <c r="I130" s="192"/>
      <c r="J130" s="38"/>
      <c r="K130" s="38"/>
      <c r="L130" s="41"/>
      <c r="M130" s="193"/>
      <c r="N130" s="194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224</v>
      </c>
      <c r="AU130" s="19" t="s">
        <v>85</v>
      </c>
    </row>
    <row r="131" spans="1:65" s="13" customFormat="1" ht="11.25">
      <c r="B131" s="195"/>
      <c r="C131" s="196"/>
      <c r="D131" s="197" t="s">
        <v>226</v>
      </c>
      <c r="E131" s="198" t="s">
        <v>19</v>
      </c>
      <c r="F131" s="199" t="s">
        <v>267</v>
      </c>
      <c r="G131" s="196"/>
      <c r="H131" s="198" t="s">
        <v>19</v>
      </c>
      <c r="I131" s="200"/>
      <c r="J131" s="196"/>
      <c r="K131" s="196"/>
      <c r="L131" s="201"/>
      <c r="M131" s="202"/>
      <c r="N131" s="203"/>
      <c r="O131" s="203"/>
      <c r="P131" s="203"/>
      <c r="Q131" s="203"/>
      <c r="R131" s="203"/>
      <c r="S131" s="203"/>
      <c r="T131" s="204"/>
      <c r="AT131" s="205" t="s">
        <v>226</v>
      </c>
      <c r="AU131" s="205" t="s">
        <v>85</v>
      </c>
      <c r="AV131" s="13" t="s">
        <v>83</v>
      </c>
      <c r="AW131" s="13" t="s">
        <v>36</v>
      </c>
      <c r="AX131" s="13" t="s">
        <v>75</v>
      </c>
      <c r="AY131" s="205" t="s">
        <v>215</v>
      </c>
    </row>
    <row r="132" spans="1:65" s="14" customFormat="1" ht="11.25">
      <c r="B132" s="206"/>
      <c r="C132" s="207"/>
      <c r="D132" s="197" t="s">
        <v>226</v>
      </c>
      <c r="E132" s="208" t="s">
        <v>19</v>
      </c>
      <c r="F132" s="209" t="s">
        <v>953</v>
      </c>
      <c r="G132" s="207"/>
      <c r="H132" s="210">
        <v>0.15</v>
      </c>
      <c r="I132" s="211"/>
      <c r="J132" s="207"/>
      <c r="K132" s="207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226</v>
      </c>
      <c r="AU132" s="216" t="s">
        <v>85</v>
      </c>
      <c r="AV132" s="14" t="s">
        <v>85</v>
      </c>
      <c r="AW132" s="14" t="s">
        <v>36</v>
      </c>
      <c r="AX132" s="14" t="s">
        <v>83</v>
      </c>
      <c r="AY132" s="216" t="s">
        <v>215</v>
      </c>
    </row>
    <row r="133" spans="1:65" s="2" customFormat="1" ht="44.25" customHeight="1">
      <c r="A133" s="36"/>
      <c r="B133" s="37"/>
      <c r="C133" s="177" t="s">
        <v>262</v>
      </c>
      <c r="D133" s="177" t="s">
        <v>218</v>
      </c>
      <c r="E133" s="178" t="s">
        <v>269</v>
      </c>
      <c r="F133" s="179" t="s">
        <v>270</v>
      </c>
      <c r="G133" s="180" t="s">
        <v>271</v>
      </c>
      <c r="H133" s="181">
        <v>0.255</v>
      </c>
      <c r="I133" s="182"/>
      <c r="J133" s="183">
        <f>ROUND(I133*H133,2)</f>
        <v>0</v>
      </c>
      <c r="K133" s="179" t="s">
        <v>221</v>
      </c>
      <c r="L133" s="41"/>
      <c r="M133" s="184" t="s">
        <v>19</v>
      </c>
      <c r="N133" s="185" t="s">
        <v>46</v>
      </c>
      <c r="O133" s="66"/>
      <c r="P133" s="186">
        <f>O133*H133</f>
        <v>0</v>
      </c>
      <c r="Q133" s="186">
        <v>0</v>
      </c>
      <c r="R133" s="186">
        <f>Q133*H133</f>
        <v>0</v>
      </c>
      <c r="S133" s="186">
        <v>0</v>
      </c>
      <c r="T133" s="187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8" t="s">
        <v>222</v>
      </c>
      <c r="AT133" s="188" t="s">
        <v>218</v>
      </c>
      <c r="AU133" s="188" t="s">
        <v>85</v>
      </c>
      <c r="AY133" s="19" t="s">
        <v>215</v>
      </c>
      <c r="BE133" s="189">
        <f>IF(N133="základní",J133,0)</f>
        <v>0</v>
      </c>
      <c r="BF133" s="189">
        <f>IF(N133="snížená",J133,0)</f>
        <v>0</v>
      </c>
      <c r="BG133" s="189">
        <f>IF(N133="zákl. přenesená",J133,0)</f>
        <v>0</v>
      </c>
      <c r="BH133" s="189">
        <f>IF(N133="sníž. přenesená",J133,0)</f>
        <v>0</v>
      </c>
      <c r="BI133" s="189">
        <f>IF(N133="nulová",J133,0)</f>
        <v>0</v>
      </c>
      <c r="BJ133" s="19" t="s">
        <v>83</v>
      </c>
      <c r="BK133" s="189">
        <f>ROUND(I133*H133,2)</f>
        <v>0</v>
      </c>
      <c r="BL133" s="19" t="s">
        <v>222</v>
      </c>
      <c r="BM133" s="188" t="s">
        <v>957</v>
      </c>
    </row>
    <row r="134" spans="1:65" s="2" customFormat="1" ht="11.25">
      <c r="A134" s="36"/>
      <c r="B134" s="37"/>
      <c r="C134" s="38"/>
      <c r="D134" s="190" t="s">
        <v>224</v>
      </c>
      <c r="E134" s="38"/>
      <c r="F134" s="191" t="s">
        <v>273</v>
      </c>
      <c r="G134" s="38"/>
      <c r="H134" s="38"/>
      <c r="I134" s="192"/>
      <c r="J134" s="38"/>
      <c r="K134" s="38"/>
      <c r="L134" s="41"/>
      <c r="M134" s="193"/>
      <c r="N134" s="194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224</v>
      </c>
      <c r="AU134" s="19" t="s">
        <v>85</v>
      </c>
    </row>
    <row r="135" spans="1:65" s="13" customFormat="1" ht="11.25">
      <c r="B135" s="195"/>
      <c r="C135" s="196"/>
      <c r="D135" s="197" t="s">
        <v>226</v>
      </c>
      <c r="E135" s="198" t="s">
        <v>19</v>
      </c>
      <c r="F135" s="199" t="s">
        <v>274</v>
      </c>
      <c r="G135" s="196"/>
      <c r="H135" s="198" t="s">
        <v>19</v>
      </c>
      <c r="I135" s="200"/>
      <c r="J135" s="196"/>
      <c r="K135" s="196"/>
      <c r="L135" s="201"/>
      <c r="M135" s="202"/>
      <c r="N135" s="203"/>
      <c r="O135" s="203"/>
      <c r="P135" s="203"/>
      <c r="Q135" s="203"/>
      <c r="R135" s="203"/>
      <c r="S135" s="203"/>
      <c r="T135" s="204"/>
      <c r="AT135" s="205" t="s">
        <v>226</v>
      </c>
      <c r="AU135" s="205" t="s">
        <v>85</v>
      </c>
      <c r="AV135" s="13" t="s">
        <v>83</v>
      </c>
      <c r="AW135" s="13" t="s">
        <v>36</v>
      </c>
      <c r="AX135" s="13" t="s">
        <v>75</v>
      </c>
      <c r="AY135" s="205" t="s">
        <v>215</v>
      </c>
    </row>
    <row r="136" spans="1:65" s="14" customFormat="1" ht="11.25">
      <c r="B136" s="206"/>
      <c r="C136" s="207"/>
      <c r="D136" s="197" t="s">
        <v>226</v>
      </c>
      <c r="E136" s="208" t="s">
        <v>19</v>
      </c>
      <c r="F136" s="209" t="s">
        <v>958</v>
      </c>
      <c r="G136" s="207"/>
      <c r="H136" s="210">
        <v>0.255</v>
      </c>
      <c r="I136" s="211"/>
      <c r="J136" s="207"/>
      <c r="K136" s="207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226</v>
      </c>
      <c r="AU136" s="216" t="s">
        <v>85</v>
      </c>
      <c r="AV136" s="14" t="s">
        <v>85</v>
      </c>
      <c r="AW136" s="14" t="s">
        <v>36</v>
      </c>
      <c r="AX136" s="14" t="s">
        <v>83</v>
      </c>
      <c r="AY136" s="216" t="s">
        <v>215</v>
      </c>
    </row>
    <row r="137" spans="1:65" s="2" customFormat="1" ht="37.9" customHeight="1">
      <c r="A137" s="36"/>
      <c r="B137" s="37"/>
      <c r="C137" s="177" t="s">
        <v>276</v>
      </c>
      <c r="D137" s="177" t="s">
        <v>218</v>
      </c>
      <c r="E137" s="178" t="s">
        <v>277</v>
      </c>
      <c r="F137" s="179" t="s">
        <v>278</v>
      </c>
      <c r="G137" s="180" t="s">
        <v>91</v>
      </c>
      <c r="H137" s="181">
        <v>3.75</v>
      </c>
      <c r="I137" s="182"/>
      <c r="J137" s="183">
        <f>ROUND(I137*H137,2)</f>
        <v>0</v>
      </c>
      <c r="K137" s="179" t="s">
        <v>221</v>
      </c>
      <c r="L137" s="41"/>
      <c r="M137" s="184" t="s">
        <v>19</v>
      </c>
      <c r="N137" s="185" t="s">
        <v>46</v>
      </c>
      <c r="O137" s="66"/>
      <c r="P137" s="186">
        <f>O137*H137</f>
        <v>0</v>
      </c>
      <c r="Q137" s="186">
        <v>0</v>
      </c>
      <c r="R137" s="186">
        <f>Q137*H137</f>
        <v>0</v>
      </c>
      <c r="S137" s="186">
        <v>0</v>
      </c>
      <c r="T137" s="187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8" t="s">
        <v>222</v>
      </c>
      <c r="AT137" s="188" t="s">
        <v>218</v>
      </c>
      <c r="AU137" s="188" t="s">
        <v>85</v>
      </c>
      <c r="AY137" s="19" t="s">
        <v>215</v>
      </c>
      <c r="BE137" s="189">
        <f>IF(N137="základní",J137,0)</f>
        <v>0</v>
      </c>
      <c r="BF137" s="189">
        <f>IF(N137="snížená",J137,0)</f>
        <v>0</v>
      </c>
      <c r="BG137" s="189">
        <f>IF(N137="zákl. přenesená",J137,0)</f>
        <v>0</v>
      </c>
      <c r="BH137" s="189">
        <f>IF(N137="sníž. přenesená",J137,0)</f>
        <v>0</v>
      </c>
      <c r="BI137" s="189">
        <f>IF(N137="nulová",J137,0)</f>
        <v>0</v>
      </c>
      <c r="BJ137" s="19" t="s">
        <v>83</v>
      </c>
      <c r="BK137" s="189">
        <f>ROUND(I137*H137,2)</f>
        <v>0</v>
      </c>
      <c r="BL137" s="19" t="s">
        <v>222</v>
      </c>
      <c r="BM137" s="188" t="s">
        <v>959</v>
      </c>
    </row>
    <row r="138" spans="1:65" s="2" customFormat="1" ht="11.25">
      <c r="A138" s="36"/>
      <c r="B138" s="37"/>
      <c r="C138" s="38"/>
      <c r="D138" s="190" t="s">
        <v>224</v>
      </c>
      <c r="E138" s="38"/>
      <c r="F138" s="191" t="s">
        <v>280</v>
      </c>
      <c r="G138" s="38"/>
      <c r="H138" s="38"/>
      <c r="I138" s="192"/>
      <c r="J138" s="38"/>
      <c r="K138" s="38"/>
      <c r="L138" s="41"/>
      <c r="M138" s="193"/>
      <c r="N138" s="194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224</v>
      </c>
      <c r="AU138" s="19" t="s">
        <v>85</v>
      </c>
    </row>
    <row r="139" spans="1:65" s="13" customFormat="1" ht="22.5">
      <c r="B139" s="195"/>
      <c r="C139" s="196"/>
      <c r="D139" s="197" t="s">
        <v>226</v>
      </c>
      <c r="E139" s="198" t="s">
        <v>19</v>
      </c>
      <c r="F139" s="199" t="s">
        <v>281</v>
      </c>
      <c r="G139" s="196"/>
      <c r="H139" s="198" t="s">
        <v>19</v>
      </c>
      <c r="I139" s="200"/>
      <c r="J139" s="196"/>
      <c r="K139" s="196"/>
      <c r="L139" s="201"/>
      <c r="M139" s="202"/>
      <c r="N139" s="203"/>
      <c r="O139" s="203"/>
      <c r="P139" s="203"/>
      <c r="Q139" s="203"/>
      <c r="R139" s="203"/>
      <c r="S139" s="203"/>
      <c r="T139" s="204"/>
      <c r="AT139" s="205" t="s">
        <v>226</v>
      </c>
      <c r="AU139" s="205" t="s">
        <v>85</v>
      </c>
      <c r="AV139" s="13" t="s">
        <v>83</v>
      </c>
      <c r="AW139" s="13" t="s">
        <v>36</v>
      </c>
      <c r="AX139" s="13" t="s">
        <v>75</v>
      </c>
      <c r="AY139" s="205" t="s">
        <v>215</v>
      </c>
    </row>
    <row r="140" spans="1:65" s="14" customFormat="1" ht="11.25">
      <c r="B140" s="206"/>
      <c r="C140" s="207"/>
      <c r="D140" s="197" t="s">
        <v>226</v>
      </c>
      <c r="E140" s="208" t="s">
        <v>19</v>
      </c>
      <c r="F140" s="209" t="s">
        <v>951</v>
      </c>
      <c r="G140" s="207"/>
      <c r="H140" s="210">
        <v>3.75</v>
      </c>
      <c r="I140" s="211"/>
      <c r="J140" s="207"/>
      <c r="K140" s="207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226</v>
      </c>
      <c r="AU140" s="216" t="s">
        <v>85</v>
      </c>
      <c r="AV140" s="14" t="s">
        <v>85</v>
      </c>
      <c r="AW140" s="14" t="s">
        <v>36</v>
      </c>
      <c r="AX140" s="14" t="s">
        <v>83</v>
      </c>
      <c r="AY140" s="216" t="s">
        <v>215</v>
      </c>
    </row>
    <row r="141" spans="1:65" s="2" customFormat="1" ht="37.9" customHeight="1">
      <c r="A141" s="36"/>
      <c r="B141" s="37"/>
      <c r="C141" s="177" t="s">
        <v>282</v>
      </c>
      <c r="D141" s="177" t="s">
        <v>218</v>
      </c>
      <c r="E141" s="178" t="s">
        <v>283</v>
      </c>
      <c r="F141" s="179" t="s">
        <v>284</v>
      </c>
      <c r="G141" s="180" t="s">
        <v>91</v>
      </c>
      <c r="H141" s="181">
        <v>3.75</v>
      </c>
      <c r="I141" s="182"/>
      <c r="J141" s="183">
        <f>ROUND(I141*H141,2)</f>
        <v>0</v>
      </c>
      <c r="K141" s="179" t="s">
        <v>221</v>
      </c>
      <c r="L141" s="41"/>
      <c r="M141" s="184" t="s">
        <v>19</v>
      </c>
      <c r="N141" s="185" t="s">
        <v>46</v>
      </c>
      <c r="O141" s="66"/>
      <c r="P141" s="186">
        <f>O141*H141</f>
        <v>0</v>
      </c>
      <c r="Q141" s="186">
        <v>0</v>
      </c>
      <c r="R141" s="186">
        <f>Q141*H141</f>
        <v>0</v>
      </c>
      <c r="S141" s="186">
        <v>0</v>
      </c>
      <c r="T141" s="187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8" t="s">
        <v>222</v>
      </c>
      <c r="AT141" s="188" t="s">
        <v>218</v>
      </c>
      <c r="AU141" s="188" t="s">
        <v>85</v>
      </c>
      <c r="AY141" s="19" t="s">
        <v>215</v>
      </c>
      <c r="BE141" s="189">
        <f>IF(N141="základní",J141,0)</f>
        <v>0</v>
      </c>
      <c r="BF141" s="189">
        <f>IF(N141="snížená",J141,0)</f>
        <v>0</v>
      </c>
      <c r="BG141" s="189">
        <f>IF(N141="zákl. přenesená",J141,0)</f>
        <v>0</v>
      </c>
      <c r="BH141" s="189">
        <f>IF(N141="sníž. přenesená",J141,0)</f>
        <v>0</v>
      </c>
      <c r="BI141" s="189">
        <f>IF(N141="nulová",J141,0)</f>
        <v>0</v>
      </c>
      <c r="BJ141" s="19" t="s">
        <v>83</v>
      </c>
      <c r="BK141" s="189">
        <f>ROUND(I141*H141,2)</f>
        <v>0</v>
      </c>
      <c r="BL141" s="19" t="s">
        <v>222</v>
      </c>
      <c r="BM141" s="188" t="s">
        <v>960</v>
      </c>
    </row>
    <row r="142" spans="1:65" s="2" customFormat="1" ht="11.25">
      <c r="A142" s="36"/>
      <c r="B142" s="37"/>
      <c r="C142" s="38"/>
      <c r="D142" s="190" t="s">
        <v>224</v>
      </c>
      <c r="E142" s="38"/>
      <c r="F142" s="191" t="s">
        <v>286</v>
      </c>
      <c r="G142" s="38"/>
      <c r="H142" s="38"/>
      <c r="I142" s="192"/>
      <c r="J142" s="38"/>
      <c r="K142" s="38"/>
      <c r="L142" s="41"/>
      <c r="M142" s="193"/>
      <c r="N142" s="194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224</v>
      </c>
      <c r="AU142" s="19" t="s">
        <v>85</v>
      </c>
    </row>
    <row r="143" spans="1:65" s="13" customFormat="1" ht="22.5">
      <c r="B143" s="195"/>
      <c r="C143" s="196"/>
      <c r="D143" s="197" t="s">
        <v>226</v>
      </c>
      <c r="E143" s="198" t="s">
        <v>19</v>
      </c>
      <c r="F143" s="199" t="s">
        <v>281</v>
      </c>
      <c r="G143" s="196"/>
      <c r="H143" s="198" t="s">
        <v>19</v>
      </c>
      <c r="I143" s="200"/>
      <c r="J143" s="196"/>
      <c r="K143" s="196"/>
      <c r="L143" s="201"/>
      <c r="M143" s="202"/>
      <c r="N143" s="203"/>
      <c r="O143" s="203"/>
      <c r="P143" s="203"/>
      <c r="Q143" s="203"/>
      <c r="R143" s="203"/>
      <c r="S143" s="203"/>
      <c r="T143" s="204"/>
      <c r="AT143" s="205" t="s">
        <v>226</v>
      </c>
      <c r="AU143" s="205" t="s">
        <v>85</v>
      </c>
      <c r="AV143" s="13" t="s">
        <v>83</v>
      </c>
      <c r="AW143" s="13" t="s">
        <v>36</v>
      </c>
      <c r="AX143" s="13" t="s">
        <v>75</v>
      </c>
      <c r="AY143" s="205" t="s">
        <v>215</v>
      </c>
    </row>
    <row r="144" spans="1:65" s="14" customFormat="1" ht="11.25">
      <c r="B144" s="206"/>
      <c r="C144" s="207"/>
      <c r="D144" s="197" t="s">
        <v>226</v>
      </c>
      <c r="E144" s="208" t="s">
        <v>19</v>
      </c>
      <c r="F144" s="209" t="s">
        <v>951</v>
      </c>
      <c r="G144" s="207"/>
      <c r="H144" s="210">
        <v>3.75</v>
      </c>
      <c r="I144" s="211"/>
      <c r="J144" s="207"/>
      <c r="K144" s="207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226</v>
      </c>
      <c r="AU144" s="216" t="s">
        <v>85</v>
      </c>
      <c r="AV144" s="14" t="s">
        <v>85</v>
      </c>
      <c r="AW144" s="14" t="s">
        <v>36</v>
      </c>
      <c r="AX144" s="14" t="s">
        <v>83</v>
      </c>
      <c r="AY144" s="216" t="s">
        <v>215</v>
      </c>
    </row>
    <row r="145" spans="1:65" s="2" customFormat="1" ht="16.5" customHeight="1">
      <c r="A145" s="36"/>
      <c r="B145" s="37"/>
      <c r="C145" s="217" t="s">
        <v>287</v>
      </c>
      <c r="D145" s="217" t="s">
        <v>288</v>
      </c>
      <c r="E145" s="218" t="s">
        <v>289</v>
      </c>
      <c r="F145" s="219" t="s">
        <v>290</v>
      </c>
      <c r="G145" s="220" t="s">
        <v>291</v>
      </c>
      <c r="H145" s="221">
        <v>7.4999999999999997E-2</v>
      </c>
      <c r="I145" s="222"/>
      <c r="J145" s="223">
        <f>ROUND(I145*H145,2)</f>
        <v>0</v>
      </c>
      <c r="K145" s="219" t="s">
        <v>221</v>
      </c>
      <c r="L145" s="224"/>
      <c r="M145" s="225" t="s">
        <v>19</v>
      </c>
      <c r="N145" s="226" t="s">
        <v>46</v>
      </c>
      <c r="O145" s="66"/>
      <c r="P145" s="186">
        <f>O145*H145</f>
        <v>0</v>
      </c>
      <c r="Q145" s="186">
        <v>1E-3</v>
      </c>
      <c r="R145" s="186">
        <f>Q145*H145</f>
        <v>7.4999999999999993E-5</v>
      </c>
      <c r="S145" s="186">
        <v>0</v>
      </c>
      <c r="T145" s="187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8" t="s">
        <v>292</v>
      </c>
      <c r="AT145" s="188" t="s">
        <v>288</v>
      </c>
      <c r="AU145" s="188" t="s">
        <v>85</v>
      </c>
      <c r="AY145" s="19" t="s">
        <v>215</v>
      </c>
      <c r="BE145" s="189">
        <f>IF(N145="základní",J145,0)</f>
        <v>0</v>
      </c>
      <c r="BF145" s="189">
        <f>IF(N145="snížená",J145,0)</f>
        <v>0</v>
      </c>
      <c r="BG145" s="189">
        <f>IF(N145="zákl. přenesená",J145,0)</f>
        <v>0</v>
      </c>
      <c r="BH145" s="189">
        <f>IF(N145="sníž. přenesená",J145,0)</f>
        <v>0</v>
      </c>
      <c r="BI145" s="189">
        <f>IF(N145="nulová",J145,0)</f>
        <v>0</v>
      </c>
      <c r="BJ145" s="19" t="s">
        <v>83</v>
      </c>
      <c r="BK145" s="189">
        <f>ROUND(I145*H145,2)</f>
        <v>0</v>
      </c>
      <c r="BL145" s="19" t="s">
        <v>222</v>
      </c>
      <c r="BM145" s="188" t="s">
        <v>961</v>
      </c>
    </row>
    <row r="146" spans="1:65" s="14" customFormat="1" ht="11.25">
      <c r="B146" s="206"/>
      <c r="C146" s="207"/>
      <c r="D146" s="197" t="s">
        <v>226</v>
      </c>
      <c r="E146" s="207"/>
      <c r="F146" s="209" t="s">
        <v>962</v>
      </c>
      <c r="G146" s="207"/>
      <c r="H146" s="210">
        <v>7.4999999999999997E-2</v>
      </c>
      <c r="I146" s="211"/>
      <c r="J146" s="207"/>
      <c r="K146" s="207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226</v>
      </c>
      <c r="AU146" s="216" t="s">
        <v>85</v>
      </c>
      <c r="AV146" s="14" t="s">
        <v>85</v>
      </c>
      <c r="AW146" s="14" t="s">
        <v>4</v>
      </c>
      <c r="AX146" s="14" t="s">
        <v>83</v>
      </c>
      <c r="AY146" s="216" t="s">
        <v>215</v>
      </c>
    </row>
    <row r="147" spans="1:65" s="12" customFormat="1" ht="22.9" customHeight="1">
      <c r="B147" s="161"/>
      <c r="C147" s="162"/>
      <c r="D147" s="163" t="s">
        <v>74</v>
      </c>
      <c r="E147" s="175" t="s">
        <v>85</v>
      </c>
      <c r="F147" s="175" t="s">
        <v>295</v>
      </c>
      <c r="G147" s="162"/>
      <c r="H147" s="162"/>
      <c r="I147" s="165"/>
      <c r="J147" s="176">
        <f>BK147</f>
        <v>0</v>
      </c>
      <c r="K147" s="162"/>
      <c r="L147" s="167"/>
      <c r="M147" s="168"/>
      <c r="N147" s="169"/>
      <c r="O147" s="169"/>
      <c r="P147" s="170">
        <f>SUM(P148:P154)</f>
        <v>0</v>
      </c>
      <c r="Q147" s="169"/>
      <c r="R147" s="170">
        <f>SUM(R148:R154)</f>
        <v>3.7565999999999997E-3</v>
      </c>
      <c r="S147" s="169"/>
      <c r="T147" s="171">
        <f>SUM(T148:T154)</f>
        <v>0</v>
      </c>
      <c r="AR147" s="172" t="s">
        <v>83</v>
      </c>
      <c r="AT147" s="173" t="s">
        <v>74</v>
      </c>
      <c r="AU147" s="173" t="s">
        <v>83</v>
      </c>
      <c r="AY147" s="172" t="s">
        <v>215</v>
      </c>
      <c r="BK147" s="174">
        <f>SUM(BK148:BK154)</f>
        <v>0</v>
      </c>
    </row>
    <row r="148" spans="1:65" s="2" customFormat="1" ht="37.9" customHeight="1">
      <c r="A148" s="36"/>
      <c r="B148" s="37"/>
      <c r="C148" s="177" t="s">
        <v>332</v>
      </c>
      <c r="D148" s="177" t="s">
        <v>218</v>
      </c>
      <c r="E148" s="178" t="s">
        <v>297</v>
      </c>
      <c r="F148" s="179" t="s">
        <v>298</v>
      </c>
      <c r="G148" s="180" t="s">
        <v>91</v>
      </c>
      <c r="H148" s="181">
        <v>8.25</v>
      </c>
      <c r="I148" s="182"/>
      <c r="J148" s="183">
        <f>ROUND(I148*H148,2)</f>
        <v>0</v>
      </c>
      <c r="K148" s="179" t="s">
        <v>221</v>
      </c>
      <c r="L148" s="41"/>
      <c r="M148" s="184" t="s">
        <v>19</v>
      </c>
      <c r="N148" s="185" t="s">
        <v>46</v>
      </c>
      <c r="O148" s="66"/>
      <c r="P148" s="186">
        <f>O148*H148</f>
        <v>0</v>
      </c>
      <c r="Q148" s="186">
        <v>1E-4</v>
      </c>
      <c r="R148" s="186">
        <f>Q148*H148</f>
        <v>8.25E-4</v>
      </c>
      <c r="S148" s="186">
        <v>0</v>
      </c>
      <c r="T148" s="187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8" t="s">
        <v>222</v>
      </c>
      <c r="AT148" s="188" t="s">
        <v>218</v>
      </c>
      <c r="AU148" s="188" t="s">
        <v>85</v>
      </c>
      <c r="AY148" s="19" t="s">
        <v>215</v>
      </c>
      <c r="BE148" s="189">
        <f>IF(N148="základní",J148,0)</f>
        <v>0</v>
      </c>
      <c r="BF148" s="189">
        <f>IF(N148="snížená",J148,0)</f>
        <v>0</v>
      </c>
      <c r="BG148" s="189">
        <f>IF(N148="zákl. přenesená",J148,0)</f>
        <v>0</v>
      </c>
      <c r="BH148" s="189">
        <f>IF(N148="sníž. přenesená",J148,0)</f>
        <v>0</v>
      </c>
      <c r="BI148" s="189">
        <f>IF(N148="nulová",J148,0)</f>
        <v>0</v>
      </c>
      <c r="BJ148" s="19" t="s">
        <v>83</v>
      </c>
      <c r="BK148" s="189">
        <f>ROUND(I148*H148,2)</f>
        <v>0</v>
      </c>
      <c r="BL148" s="19" t="s">
        <v>222</v>
      </c>
      <c r="BM148" s="188" t="s">
        <v>963</v>
      </c>
    </row>
    <row r="149" spans="1:65" s="2" customFormat="1" ht="11.25">
      <c r="A149" s="36"/>
      <c r="B149" s="37"/>
      <c r="C149" s="38"/>
      <c r="D149" s="190" t="s">
        <v>224</v>
      </c>
      <c r="E149" s="38"/>
      <c r="F149" s="191" t="s">
        <v>300</v>
      </c>
      <c r="G149" s="38"/>
      <c r="H149" s="38"/>
      <c r="I149" s="192"/>
      <c r="J149" s="38"/>
      <c r="K149" s="38"/>
      <c r="L149" s="41"/>
      <c r="M149" s="193"/>
      <c r="N149" s="194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224</v>
      </c>
      <c r="AU149" s="19" t="s">
        <v>85</v>
      </c>
    </row>
    <row r="150" spans="1:65" s="13" customFormat="1" ht="11.25">
      <c r="B150" s="195"/>
      <c r="C150" s="196"/>
      <c r="D150" s="197" t="s">
        <v>226</v>
      </c>
      <c r="E150" s="198" t="s">
        <v>19</v>
      </c>
      <c r="F150" s="199" t="s">
        <v>301</v>
      </c>
      <c r="G150" s="196"/>
      <c r="H150" s="198" t="s">
        <v>19</v>
      </c>
      <c r="I150" s="200"/>
      <c r="J150" s="196"/>
      <c r="K150" s="196"/>
      <c r="L150" s="201"/>
      <c r="M150" s="202"/>
      <c r="N150" s="203"/>
      <c r="O150" s="203"/>
      <c r="P150" s="203"/>
      <c r="Q150" s="203"/>
      <c r="R150" s="203"/>
      <c r="S150" s="203"/>
      <c r="T150" s="204"/>
      <c r="AT150" s="205" t="s">
        <v>226</v>
      </c>
      <c r="AU150" s="205" t="s">
        <v>85</v>
      </c>
      <c r="AV150" s="13" t="s">
        <v>83</v>
      </c>
      <c r="AW150" s="13" t="s">
        <v>36</v>
      </c>
      <c r="AX150" s="13" t="s">
        <v>75</v>
      </c>
      <c r="AY150" s="205" t="s">
        <v>215</v>
      </c>
    </row>
    <row r="151" spans="1:65" s="13" customFormat="1" ht="11.25">
      <c r="B151" s="195"/>
      <c r="C151" s="196"/>
      <c r="D151" s="197" t="s">
        <v>226</v>
      </c>
      <c r="E151" s="198" t="s">
        <v>19</v>
      </c>
      <c r="F151" s="199" t="s">
        <v>302</v>
      </c>
      <c r="G151" s="196"/>
      <c r="H151" s="198" t="s">
        <v>19</v>
      </c>
      <c r="I151" s="200"/>
      <c r="J151" s="196"/>
      <c r="K151" s="196"/>
      <c r="L151" s="201"/>
      <c r="M151" s="202"/>
      <c r="N151" s="203"/>
      <c r="O151" s="203"/>
      <c r="P151" s="203"/>
      <c r="Q151" s="203"/>
      <c r="R151" s="203"/>
      <c r="S151" s="203"/>
      <c r="T151" s="204"/>
      <c r="AT151" s="205" t="s">
        <v>226</v>
      </c>
      <c r="AU151" s="205" t="s">
        <v>85</v>
      </c>
      <c r="AV151" s="13" t="s">
        <v>83</v>
      </c>
      <c r="AW151" s="13" t="s">
        <v>36</v>
      </c>
      <c r="AX151" s="13" t="s">
        <v>75</v>
      </c>
      <c r="AY151" s="205" t="s">
        <v>215</v>
      </c>
    </row>
    <row r="152" spans="1:65" s="14" customFormat="1" ht="11.25">
      <c r="B152" s="206"/>
      <c r="C152" s="207"/>
      <c r="D152" s="197" t="s">
        <v>226</v>
      </c>
      <c r="E152" s="208" t="s">
        <v>19</v>
      </c>
      <c r="F152" s="209" t="s">
        <v>964</v>
      </c>
      <c r="G152" s="207"/>
      <c r="H152" s="210">
        <v>8.25</v>
      </c>
      <c r="I152" s="211"/>
      <c r="J152" s="207"/>
      <c r="K152" s="207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226</v>
      </c>
      <c r="AU152" s="216" t="s">
        <v>85</v>
      </c>
      <c r="AV152" s="14" t="s">
        <v>85</v>
      </c>
      <c r="AW152" s="14" t="s">
        <v>36</v>
      </c>
      <c r="AX152" s="14" t="s">
        <v>83</v>
      </c>
      <c r="AY152" s="216" t="s">
        <v>215</v>
      </c>
    </row>
    <row r="153" spans="1:65" s="2" customFormat="1" ht="24.2" customHeight="1">
      <c r="A153" s="36"/>
      <c r="B153" s="37"/>
      <c r="C153" s="217" t="s">
        <v>338</v>
      </c>
      <c r="D153" s="217" t="s">
        <v>288</v>
      </c>
      <c r="E153" s="218" t="s">
        <v>305</v>
      </c>
      <c r="F153" s="219" t="s">
        <v>306</v>
      </c>
      <c r="G153" s="220" t="s">
        <v>91</v>
      </c>
      <c r="H153" s="221">
        <v>9.7720000000000002</v>
      </c>
      <c r="I153" s="222"/>
      <c r="J153" s="223">
        <f>ROUND(I153*H153,2)</f>
        <v>0</v>
      </c>
      <c r="K153" s="219" t="s">
        <v>221</v>
      </c>
      <c r="L153" s="224"/>
      <c r="M153" s="225" t="s">
        <v>19</v>
      </c>
      <c r="N153" s="226" t="s">
        <v>46</v>
      </c>
      <c r="O153" s="66"/>
      <c r="P153" s="186">
        <f>O153*H153</f>
        <v>0</v>
      </c>
      <c r="Q153" s="186">
        <v>2.9999999999999997E-4</v>
      </c>
      <c r="R153" s="186">
        <f>Q153*H153</f>
        <v>2.9315999999999999E-3</v>
      </c>
      <c r="S153" s="186">
        <v>0</v>
      </c>
      <c r="T153" s="187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8" t="s">
        <v>292</v>
      </c>
      <c r="AT153" s="188" t="s">
        <v>288</v>
      </c>
      <c r="AU153" s="188" t="s">
        <v>85</v>
      </c>
      <c r="AY153" s="19" t="s">
        <v>215</v>
      </c>
      <c r="BE153" s="189">
        <f>IF(N153="základní",J153,0)</f>
        <v>0</v>
      </c>
      <c r="BF153" s="189">
        <f>IF(N153="snížená",J153,0)</f>
        <v>0</v>
      </c>
      <c r="BG153" s="189">
        <f>IF(N153="zákl. přenesená",J153,0)</f>
        <v>0</v>
      </c>
      <c r="BH153" s="189">
        <f>IF(N153="sníž. přenesená",J153,0)</f>
        <v>0</v>
      </c>
      <c r="BI153" s="189">
        <f>IF(N153="nulová",J153,0)</f>
        <v>0</v>
      </c>
      <c r="BJ153" s="19" t="s">
        <v>83</v>
      </c>
      <c r="BK153" s="189">
        <f>ROUND(I153*H153,2)</f>
        <v>0</v>
      </c>
      <c r="BL153" s="19" t="s">
        <v>222</v>
      </c>
      <c r="BM153" s="188" t="s">
        <v>965</v>
      </c>
    </row>
    <row r="154" spans="1:65" s="14" customFormat="1" ht="11.25">
      <c r="B154" s="206"/>
      <c r="C154" s="207"/>
      <c r="D154" s="197" t="s">
        <v>226</v>
      </c>
      <c r="E154" s="207"/>
      <c r="F154" s="209" t="s">
        <v>966</v>
      </c>
      <c r="G154" s="207"/>
      <c r="H154" s="210">
        <v>9.7720000000000002</v>
      </c>
      <c r="I154" s="211"/>
      <c r="J154" s="207"/>
      <c r="K154" s="207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226</v>
      </c>
      <c r="AU154" s="216" t="s">
        <v>85</v>
      </c>
      <c r="AV154" s="14" t="s">
        <v>85</v>
      </c>
      <c r="AW154" s="14" t="s">
        <v>4</v>
      </c>
      <c r="AX154" s="14" t="s">
        <v>83</v>
      </c>
      <c r="AY154" s="216" t="s">
        <v>215</v>
      </c>
    </row>
    <row r="155" spans="1:65" s="12" customFormat="1" ht="22.9" customHeight="1">
      <c r="B155" s="161"/>
      <c r="C155" s="162"/>
      <c r="D155" s="163" t="s">
        <v>74</v>
      </c>
      <c r="E155" s="175" t="s">
        <v>93</v>
      </c>
      <c r="F155" s="175" t="s">
        <v>309</v>
      </c>
      <c r="G155" s="162"/>
      <c r="H155" s="162"/>
      <c r="I155" s="165"/>
      <c r="J155" s="176">
        <f>BK155</f>
        <v>0</v>
      </c>
      <c r="K155" s="162"/>
      <c r="L155" s="167"/>
      <c r="M155" s="168"/>
      <c r="N155" s="169"/>
      <c r="O155" s="169"/>
      <c r="P155" s="170">
        <f>SUM(P156:P167)</f>
        <v>0</v>
      </c>
      <c r="Q155" s="169"/>
      <c r="R155" s="170">
        <f>SUM(R156:R167)</f>
        <v>2.9904504700000003</v>
      </c>
      <c r="S155" s="169"/>
      <c r="T155" s="171">
        <f>SUM(T156:T167)</f>
        <v>0</v>
      </c>
      <c r="AR155" s="172" t="s">
        <v>83</v>
      </c>
      <c r="AT155" s="173" t="s">
        <v>74</v>
      </c>
      <c r="AU155" s="173" t="s">
        <v>83</v>
      </c>
      <c r="AY155" s="172" t="s">
        <v>215</v>
      </c>
      <c r="BK155" s="174">
        <f>SUM(BK156:BK167)</f>
        <v>0</v>
      </c>
    </row>
    <row r="156" spans="1:65" s="2" customFormat="1" ht="37.9" customHeight="1">
      <c r="A156" s="36"/>
      <c r="B156" s="37"/>
      <c r="C156" s="177" t="s">
        <v>534</v>
      </c>
      <c r="D156" s="177" t="s">
        <v>218</v>
      </c>
      <c r="E156" s="178" t="s">
        <v>311</v>
      </c>
      <c r="F156" s="179" t="s">
        <v>312</v>
      </c>
      <c r="G156" s="180" t="s">
        <v>91</v>
      </c>
      <c r="H156" s="181">
        <v>104.67100000000001</v>
      </c>
      <c r="I156" s="182"/>
      <c r="J156" s="183">
        <f>ROUND(I156*H156,2)</f>
        <v>0</v>
      </c>
      <c r="K156" s="179" t="s">
        <v>221</v>
      </c>
      <c r="L156" s="41"/>
      <c r="M156" s="184" t="s">
        <v>19</v>
      </c>
      <c r="N156" s="185" t="s">
        <v>46</v>
      </c>
      <c r="O156" s="66"/>
      <c r="P156" s="186">
        <f>O156*H156</f>
        <v>0</v>
      </c>
      <c r="Q156" s="186">
        <v>2.8570000000000002E-2</v>
      </c>
      <c r="R156" s="186">
        <f>Q156*H156</f>
        <v>2.9904504700000003</v>
      </c>
      <c r="S156" s="186">
        <v>0</v>
      </c>
      <c r="T156" s="187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8" t="s">
        <v>222</v>
      </c>
      <c r="AT156" s="188" t="s">
        <v>218</v>
      </c>
      <c r="AU156" s="188" t="s">
        <v>85</v>
      </c>
      <c r="AY156" s="19" t="s">
        <v>215</v>
      </c>
      <c r="BE156" s="189">
        <f>IF(N156="základní",J156,0)</f>
        <v>0</v>
      </c>
      <c r="BF156" s="189">
        <f>IF(N156="snížená",J156,0)</f>
        <v>0</v>
      </c>
      <c r="BG156" s="189">
        <f>IF(N156="zákl. přenesená",J156,0)</f>
        <v>0</v>
      </c>
      <c r="BH156" s="189">
        <f>IF(N156="sníž. přenesená",J156,0)</f>
        <v>0</v>
      </c>
      <c r="BI156" s="189">
        <f>IF(N156="nulová",J156,0)</f>
        <v>0</v>
      </c>
      <c r="BJ156" s="19" t="s">
        <v>83</v>
      </c>
      <c r="BK156" s="189">
        <f>ROUND(I156*H156,2)</f>
        <v>0</v>
      </c>
      <c r="BL156" s="19" t="s">
        <v>222</v>
      </c>
      <c r="BM156" s="188" t="s">
        <v>967</v>
      </c>
    </row>
    <row r="157" spans="1:65" s="2" customFormat="1" ht="11.25">
      <c r="A157" s="36"/>
      <c r="B157" s="37"/>
      <c r="C157" s="38"/>
      <c r="D157" s="190" t="s">
        <v>224</v>
      </c>
      <c r="E157" s="38"/>
      <c r="F157" s="191" t="s">
        <v>314</v>
      </c>
      <c r="G157" s="38"/>
      <c r="H157" s="38"/>
      <c r="I157" s="192"/>
      <c r="J157" s="38"/>
      <c r="K157" s="38"/>
      <c r="L157" s="41"/>
      <c r="M157" s="193"/>
      <c r="N157" s="194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224</v>
      </c>
      <c r="AU157" s="19" t="s">
        <v>85</v>
      </c>
    </row>
    <row r="158" spans="1:65" s="13" customFormat="1" ht="22.5">
      <c r="B158" s="195"/>
      <c r="C158" s="196"/>
      <c r="D158" s="197" t="s">
        <v>226</v>
      </c>
      <c r="E158" s="198" t="s">
        <v>19</v>
      </c>
      <c r="F158" s="199" t="s">
        <v>315</v>
      </c>
      <c r="G158" s="196"/>
      <c r="H158" s="198" t="s">
        <v>19</v>
      </c>
      <c r="I158" s="200"/>
      <c r="J158" s="196"/>
      <c r="K158" s="196"/>
      <c r="L158" s="201"/>
      <c r="M158" s="202"/>
      <c r="N158" s="203"/>
      <c r="O158" s="203"/>
      <c r="P158" s="203"/>
      <c r="Q158" s="203"/>
      <c r="R158" s="203"/>
      <c r="S158" s="203"/>
      <c r="T158" s="204"/>
      <c r="AT158" s="205" t="s">
        <v>226</v>
      </c>
      <c r="AU158" s="205" t="s">
        <v>85</v>
      </c>
      <c r="AV158" s="13" t="s">
        <v>83</v>
      </c>
      <c r="AW158" s="13" t="s">
        <v>36</v>
      </c>
      <c r="AX158" s="13" t="s">
        <v>75</v>
      </c>
      <c r="AY158" s="205" t="s">
        <v>215</v>
      </c>
    </row>
    <row r="159" spans="1:65" s="13" customFormat="1" ht="11.25">
      <c r="B159" s="195"/>
      <c r="C159" s="196"/>
      <c r="D159" s="197" t="s">
        <v>226</v>
      </c>
      <c r="E159" s="198" t="s">
        <v>19</v>
      </c>
      <c r="F159" s="199" t="s">
        <v>968</v>
      </c>
      <c r="G159" s="196"/>
      <c r="H159" s="198" t="s">
        <v>19</v>
      </c>
      <c r="I159" s="200"/>
      <c r="J159" s="196"/>
      <c r="K159" s="196"/>
      <c r="L159" s="201"/>
      <c r="M159" s="202"/>
      <c r="N159" s="203"/>
      <c r="O159" s="203"/>
      <c r="P159" s="203"/>
      <c r="Q159" s="203"/>
      <c r="R159" s="203"/>
      <c r="S159" s="203"/>
      <c r="T159" s="204"/>
      <c r="AT159" s="205" t="s">
        <v>226</v>
      </c>
      <c r="AU159" s="205" t="s">
        <v>85</v>
      </c>
      <c r="AV159" s="13" t="s">
        <v>83</v>
      </c>
      <c r="AW159" s="13" t="s">
        <v>36</v>
      </c>
      <c r="AX159" s="13" t="s">
        <v>75</v>
      </c>
      <c r="AY159" s="205" t="s">
        <v>215</v>
      </c>
    </row>
    <row r="160" spans="1:65" s="14" customFormat="1" ht="11.25">
      <c r="B160" s="206"/>
      <c r="C160" s="207"/>
      <c r="D160" s="197" t="s">
        <v>226</v>
      </c>
      <c r="E160" s="208" t="s">
        <v>19</v>
      </c>
      <c r="F160" s="209" t="s">
        <v>969</v>
      </c>
      <c r="G160" s="207"/>
      <c r="H160" s="210">
        <v>41.222999999999999</v>
      </c>
      <c r="I160" s="211"/>
      <c r="J160" s="207"/>
      <c r="K160" s="207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226</v>
      </c>
      <c r="AU160" s="216" t="s">
        <v>85</v>
      </c>
      <c r="AV160" s="14" t="s">
        <v>85</v>
      </c>
      <c r="AW160" s="14" t="s">
        <v>36</v>
      </c>
      <c r="AX160" s="14" t="s">
        <v>75</v>
      </c>
      <c r="AY160" s="216" t="s">
        <v>215</v>
      </c>
    </row>
    <row r="161" spans="1:65" s="14" customFormat="1" ht="11.25">
      <c r="B161" s="206"/>
      <c r="C161" s="207"/>
      <c r="D161" s="197" t="s">
        <v>226</v>
      </c>
      <c r="E161" s="208" t="s">
        <v>19</v>
      </c>
      <c r="F161" s="209" t="s">
        <v>970</v>
      </c>
      <c r="G161" s="207"/>
      <c r="H161" s="210">
        <v>7.4249999999999998</v>
      </c>
      <c r="I161" s="211"/>
      <c r="J161" s="207"/>
      <c r="K161" s="207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226</v>
      </c>
      <c r="AU161" s="216" t="s">
        <v>85</v>
      </c>
      <c r="AV161" s="14" t="s">
        <v>85</v>
      </c>
      <c r="AW161" s="14" t="s">
        <v>36</v>
      </c>
      <c r="AX161" s="14" t="s">
        <v>75</v>
      </c>
      <c r="AY161" s="216" t="s">
        <v>215</v>
      </c>
    </row>
    <row r="162" spans="1:65" s="13" customFormat="1" ht="11.25">
      <c r="B162" s="195"/>
      <c r="C162" s="196"/>
      <c r="D162" s="197" t="s">
        <v>226</v>
      </c>
      <c r="E162" s="198" t="s">
        <v>19</v>
      </c>
      <c r="F162" s="199" t="s">
        <v>971</v>
      </c>
      <c r="G162" s="196"/>
      <c r="H162" s="198" t="s">
        <v>19</v>
      </c>
      <c r="I162" s="200"/>
      <c r="J162" s="196"/>
      <c r="K162" s="196"/>
      <c r="L162" s="201"/>
      <c r="M162" s="202"/>
      <c r="N162" s="203"/>
      <c r="O162" s="203"/>
      <c r="P162" s="203"/>
      <c r="Q162" s="203"/>
      <c r="R162" s="203"/>
      <c r="S162" s="203"/>
      <c r="T162" s="204"/>
      <c r="AT162" s="205" t="s">
        <v>226</v>
      </c>
      <c r="AU162" s="205" t="s">
        <v>85</v>
      </c>
      <c r="AV162" s="13" t="s">
        <v>83</v>
      </c>
      <c r="AW162" s="13" t="s">
        <v>36</v>
      </c>
      <c r="AX162" s="13" t="s">
        <v>75</v>
      </c>
      <c r="AY162" s="205" t="s">
        <v>215</v>
      </c>
    </row>
    <row r="163" spans="1:65" s="14" customFormat="1" ht="11.25">
      <c r="B163" s="206"/>
      <c r="C163" s="207"/>
      <c r="D163" s="197" t="s">
        <v>226</v>
      </c>
      <c r="E163" s="208" t="s">
        <v>19</v>
      </c>
      <c r="F163" s="209" t="s">
        <v>972</v>
      </c>
      <c r="G163" s="207"/>
      <c r="H163" s="210">
        <v>41.216999999999999</v>
      </c>
      <c r="I163" s="211"/>
      <c r="J163" s="207"/>
      <c r="K163" s="207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226</v>
      </c>
      <c r="AU163" s="216" t="s">
        <v>85</v>
      </c>
      <c r="AV163" s="14" t="s">
        <v>85</v>
      </c>
      <c r="AW163" s="14" t="s">
        <v>36</v>
      </c>
      <c r="AX163" s="14" t="s">
        <v>75</v>
      </c>
      <c r="AY163" s="216" t="s">
        <v>215</v>
      </c>
    </row>
    <row r="164" spans="1:65" s="14" customFormat="1" ht="11.25">
      <c r="B164" s="206"/>
      <c r="C164" s="207"/>
      <c r="D164" s="197" t="s">
        <v>226</v>
      </c>
      <c r="E164" s="208" t="s">
        <v>19</v>
      </c>
      <c r="F164" s="209" t="s">
        <v>973</v>
      </c>
      <c r="G164" s="207"/>
      <c r="H164" s="210">
        <v>2.0459999999999998</v>
      </c>
      <c r="I164" s="211"/>
      <c r="J164" s="207"/>
      <c r="K164" s="207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226</v>
      </c>
      <c r="AU164" s="216" t="s">
        <v>85</v>
      </c>
      <c r="AV164" s="14" t="s">
        <v>85</v>
      </c>
      <c r="AW164" s="14" t="s">
        <v>36</v>
      </c>
      <c r="AX164" s="14" t="s">
        <v>75</v>
      </c>
      <c r="AY164" s="216" t="s">
        <v>215</v>
      </c>
    </row>
    <row r="165" spans="1:65" s="13" customFormat="1" ht="11.25">
      <c r="B165" s="195"/>
      <c r="C165" s="196"/>
      <c r="D165" s="197" t="s">
        <v>226</v>
      </c>
      <c r="E165" s="198" t="s">
        <v>19</v>
      </c>
      <c r="F165" s="199" t="s">
        <v>974</v>
      </c>
      <c r="G165" s="196"/>
      <c r="H165" s="198" t="s">
        <v>19</v>
      </c>
      <c r="I165" s="200"/>
      <c r="J165" s="196"/>
      <c r="K165" s="196"/>
      <c r="L165" s="201"/>
      <c r="M165" s="202"/>
      <c r="N165" s="203"/>
      <c r="O165" s="203"/>
      <c r="P165" s="203"/>
      <c r="Q165" s="203"/>
      <c r="R165" s="203"/>
      <c r="S165" s="203"/>
      <c r="T165" s="204"/>
      <c r="AT165" s="205" t="s">
        <v>226</v>
      </c>
      <c r="AU165" s="205" t="s">
        <v>85</v>
      </c>
      <c r="AV165" s="13" t="s">
        <v>83</v>
      </c>
      <c r="AW165" s="13" t="s">
        <v>36</v>
      </c>
      <c r="AX165" s="13" t="s">
        <v>75</v>
      </c>
      <c r="AY165" s="205" t="s">
        <v>215</v>
      </c>
    </row>
    <row r="166" spans="1:65" s="14" customFormat="1" ht="11.25">
      <c r="B166" s="206"/>
      <c r="C166" s="207"/>
      <c r="D166" s="197" t="s">
        <v>226</v>
      </c>
      <c r="E166" s="208" t="s">
        <v>19</v>
      </c>
      <c r="F166" s="209" t="s">
        <v>975</v>
      </c>
      <c r="G166" s="207"/>
      <c r="H166" s="210">
        <v>12.76</v>
      </c>
      <c r="I166" s="211"/>
      <c r="J166" s="207"/>
      <c r="K166" s="207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226</v>
      </c>
      <c r="AU166" s="216" t="s">
        <v>85</v>
      </c>
      <c r="AV166" s="14" t="s">
        <v>85</v>
      </c>
      <c r="AW166" s="14" t="s">
        <v>36</v>
      </c>
      <c r="AX166" s="14" t="s">
        <v>75</v>
      </c>
      <c r="AY166" s="216" t="s">
        <v>215</v>
      </c>
    </row>
    <row r="167" spans="1:65" s="15" customFormat="1" ht="11.25">
      <c r="B167" s="227"/>
      <c r="C167" s="228"/>
      <c r="D167" s="197" t="s">
        <v>226</v>
      </c>
      <c r="E167" s="229" t="s">
        <v>19</v>
      </c>
      <c r="F167" s="230" t="s">
        <v>323</v>
      </c>
      <c r="G167" s="228"/>
      <c r="H167" s="231">
        <v>104.67100000000001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AT167" s="237" t="s">
        <v>226</v>
      </c>
      <c r="AU167" s="237" t="s">
        <v>85</v>
      </c>
      <c r="AV167" s="15" t="s">
        <v>222</v>
      </c>
      <c r="AW167" s="15" t="s">
        <v>36</v>
      </c>
      <c r="AX167" s="15" t="s">
        <v>83</v>
      </c>
      <c r="AY167" s="237" t="s">
        <v>215</v>
      </c>
    </row>
    <row r="168" spans="1:65" s="12" customFormat="1" ht="22.9" customHeight="1">
      <c r="B168" s="161"/>
      <c r="C168" s="162"/>
      <c r="D168" s="163" t="s">
        <v>74</v>
      </c>
      <c r="E168" s="175" t="s">
        <v>110</v>
      </c>
      <c r="F168" s="175" t="s">
        <v>324</v>
      </c>
      <c r="G168" s="162"/>
      <c r="H168" s="162"/>
      <c r="I168" s="165"/>
      <c r="J168" s="176">
        <f>BK168</f>
        <v>0</v>
      </c>
      <c r="K168" s="162"/>
      <c r="L168" s="167"/>
      <c r="M168" s="168"/>
      <c r="N168" s="169"/>
      <c r="O168" s="169"/>
      <c r="P168" s="170">
        <f>SUM(P169:P178)</f>
        <v>0</v>
      </c>
      <c r="Q168" s="169"/>
      <c r="R168" s="170">
        <f>SUM(R169:R178)</f>
        <v>2.067313</v>
      </c>
      <c r="S168" s="169"/>
      <c r="T168" s="171">
        <f>SUM(T169:T178)</f>
        <v>0</v>
      </c>
      <c r="AR168" s="172" t="s">
        <v>83</v>
      </c>
      <c r="AT168" s="173" t="s">
        <v>74</v>
      </c>
      <c r="AU168" s="173" t="s">
        <v>83</v>
      </c>
      <c r="AY168" s="172" t="s">
        <v>215</v>
      </c>
      <c r="BK168" s="174">
        <f>SUM(BK169:BK178)</f>
        <v>0</v>
      </c>
    </row>
    <row r="169" spans="1:65" s="2" customFormat="1" ht="44.25" customHeight="1">
      <c r="A169" s="36"/>
      <c r="B169" s="37"/>
      <c r="C169" s="177" t="s">
        <v>805</v>
      </c>
      <c r="D169" s="177" t="s">
        <v>218</v>
      </c>
      <c r="E169" s="178" t="s">
        <v>326</v>
      </c>
      <c r="F169" s="179" t="s">
        <v>327</v>
      </c>
      <c r="G169" s="180" t="s">
        <v>91</v>
      </c>
      <c r="H169" s="181">
        <v>4.125</v>
      </c>
      <c r="I169" s="182"/>
      <c r="J169" s="183">
        <f>ROUND(I169*H169,2)</f>
        <v>0</v>
      </c>
      <c r="K169" s="179" t="s">
        <v>221</v>
      </c>
      <c r="L169" s="41"/>
      <c r="M169" s="184" t="s">
        <v>19</v>
      </c>
      <c r="N169" s="185" t="s">
        <v>46</v>
      </c>
      <c r="O169" s="66"/>
      <c r="P169" s="186">
        <f>O169*H169</f>
        <v>0</v>
      </c>
      <c r="Q169" s="186">
        <v>0.29699999999999999</v>
      </c>
      <c r="R169" s="186">
        <f>Q169*H169</f>
        <v>1.225125</v>
      </c>
      <c r="S169" s="186">
        <v>0</v>
      </c>
      <c r="T169" s="187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8" t="s">
        <v>222</v>
      </c>
      <c r="AT169" s="188" t="s">
        <v>218</v>
      </c>
      <c r="AU169" s="188" t="s">
        <v>85</v>
      </c>
      <c r="AY169" s="19" t="s">
        <v>215</v>
      </c>
      <c r="BE169" s="189">
        <f>IF(N169="základní",J169,0)</f>
        <v>0</v>
      </c>
      <c r="BF169" s="189">
        <f>IF(N169="snížená",J169,0)</f>
        <v>0</v>
      </c>
      <c r="BG169" s="189">
        <f>IF(N169="zákl. přenesená",J169,0)</f>
        <v>0</v>
      </c>
      <c r="BH169" s="189">
        <f>IF(N169="sníž. přenesená",J169,0)</f>
        <v>0</v>
      </c>
      <c r="BI169" s="189">
        <f>IF(N169="nulová",J169,0)</f>
        <v>0</v>
      </c>
      <c r="BJ169" s="19" t="s">
        <v>83</v>
      </c>
      <c r="BK169" s="189">
        <f>ROUND(I169*H169,2)</f>
        <v>0</v>
      </c>
      <c r="BL169" s="19" t="s">
        <v>222</v>
      </c>
      <c r="BM169" s="188" t="s">
        <v>976</v>
      </c>
    </row>
    <row r="170" spans="1:65" s="2" customFormat="1" ht="11.25">
      <c r="A170" s="36"/>
      <c r="B170" s="37"/>
      <c r="C170" s="38"/>
      <c r="D170" s="190" t="s">
        <v>224</v>
      </c>
      <c r="E170" s="38"/>
      <c r="F170" s="191" t="s">
        <v>329</v>
      </c>
      <c r="G170" s="38"/>
      <c r="H170" s="38"/>
      <c r="I170" s="192"/>
      <c r="J170" s="38"/>
      <c r="K170" s="38"/>
      <c r="L170" s="41"/>
      <c r="M170" s="193"/>
      <c r="N170" s="194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9" t="s">
        <v>224</v>
      </c>
      <c r="AU170" s="19" t="s">
        <v>85</v>
      </c>
    </row>
    <row r="171" spans="1:65" s="13" customFormat="1" ht="11.25">
      <c r="B171" s="195"/>
      <c r="C171" s="196"/>
      <c r="D171" s="197" t="s">
        <v>226</v>
      </c>
      <c r="E171" s="198" t="s">
        <v>19</v>
      </c>
      <c r="F171" s="199" t="s">
        <v>330</v>
      </c>
      <c r="G171" s="196"/>
      <c r="H171" s="198" t="s">
        <v>19</v>
      </c>
      <c r="I171" s="200"/>
      <c r="J171" s="196"/>
      <c r="K171" s="196"/>
      <c r="L171" s="201"/>
      <c r="M171" s="202"/>
      <c r="N171" s="203"/>
      <c r="O171" s="203"/>
      <c r="P171" s="203"/>
      <c r="Q171" s="203"/>
      <c r="R171" s="203"/>
      <c r="S171" s="203"/>
      <c r="T171" s="204"/>
      <c r="AT171" s="205" t="s">
        <v>226</v>
      </c>
      <c r="AU171" s="205" t="s">
        <v>85</v>
      </c>
      <c r="AV171" s="13" t="s">
        <v>83</v>
      </c>
      <c r="AW171" s="13" t="s">
        <v>36</v>
      </c>
      <c r="AX171" s="13" t="s">
        <v>75</v>
      </c>
      <c r="AY171" s="205" t="s">
        <v>215</v>
      </c>
    </row>
    <row r="172" spans="1:65" s="14" customFormat="1" ht="11.25">
      <c r="B172" s="206"/>
      <c r="C172" s="207"/>
      <c r="D172" s="197" t="s">
        <v>226</v>
      </c>
      <c r="E172" s="208" t="s">
        <v>19</v>
      </c>
      <c r="F172" s="209" t="s">
        <v>977</v>
      </c>
      <c r="G172" s="207"/>
      <c r="H172" s="210">
        <v>4.125</v>
      </c>
      <c r="I172" s="211"/>
      <c r="J172" s="207"/>
      <c r="K172" s="207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226</v>
      </c>
      <c r="AU172" s="216" t="s">
        <v>85</v>
      </c>
      <c r="AV172" s="14" t="s">
        <v>85</v>
      </c>
      <c r="AW172" s="14" t="s">
        <v>36</v>
      </c>
      <c r="AX172" s="14" t="s">
        <v>83</v>
      </c>
      <c r="AY172" s="216" t="s">
        <v>215</v>
      </c>
    </row>
    <row r="173" spans="1:65" s="2" customFormat="1" ht="66.75" customHeight="1">
      <c r="A173" s="36"/>
      <c r="B173" s="37"/>
      <c r="C173" s="177" t="s">
        <v>811</v>
      </c>
      <c r="D173" s="177" t="s">
        <v>218</v>
      </c>
      <c r="E173" s="178" t="s">
        <v>333</v>
      </c>
      <c r="F173" s="179" t="s">
        <v>334</v>
      </c>
      <c r="G173" s="180" t="s">
        <v>91</v>
      </c>
      <c r="H173" s="181">
        <v>4.125</v>
      </c>
      <c r="I173" s="182"/>
      <c r="J173" s="183">
        <f>ROUND(I173*H173,2)</f>
        <v>0</v>
      </c>
      <c r="K173" s="179" t="s">
        <v>221</v>
      </c>
      <c r="L173" s="41"/>
      <c r="M173" s="184" t="s">
        <v>19</v>
      </c>
      <c r="N173" s="185" t="s">
        <v>46</v>
      </c>
      <c r="O173" s="66"/>
      <c r="P173" s="186">
        <f>O173*H173</f>
        <v>0</v>
      </c>
      <c r="Q173" s="186">
        <v>8.8800000000000004E-2</v>
      </c>
      <c r="R173" s="186">
        <f>Q173*H173</f>
        <v>0.36630000000000001</v>
      </c>
      <c r="S173" s="186">
        <v>0</v>
      </c>
      <c r="T173" s="187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8" t="s">
        <v>222</v>
      </c>
      <c r="AT173" s="188" t="s">
        <v>218</v>
      </c>
      <c r="AU173" s="188" t="s">
        <v>85</v>
      </c>
      <c r="AY173" s="19" t="s">
        <v>215</v>
      </c>
      <c r="BE173" s="189">
        <f>IF(N173="základní",J173,0)</f>
        <v>0</v>
      </c>
      <c r="BF173" s="189">
        <f>IF(N173="snížená",J173,0)</f>
        <v>0</v>
      </c>
      <c r="BG173" s="189">
        <f>IF(N173="zákl. přenesená",J173,0)</f>
        <v>0</v>
      </c>
      <c r="BH173" s="189">
        <f>IF(N173="sníž. přenesená",J173,0)</f>
        <v>0</v>
      </c>
      <c r="BI173" s="189">
        <f>IF(N173="nulová",J173,0)</f>
        <v>0</v>
      </c>
      <c r="BJ173" s="19" t="s">
        <v>83</v>
      </c>
      <c r="BK173" s="189">
        <f>ROUND(I173*H173,2)</f>
        <v>0</v>
      </c>
      <c r="BL173" s="19" t="s">
        <v>222</v>
      </c>
      <c r="BM173" s="188" t="s">
        <v>978</v>
      </c>
    </row>
    <row r="174" spans="1:65" s="2" customFormat="1" ht="11.25">
      <c r="A174" s="36"/>
      <c r="B174" s="37"/>
      <c r="C174" s="38"/>
      <c r="D174" s="190" t="s">
        <v>224</v>
      </c>
      <c r="E174" s="38"/>
      <c r="F174" s="191" t="s">
        <v>336</v>
      </c>
      <c r="G174" s="38"/>
      <c r="H174" s="38"/>
      <c r="I174" s="192"/>
      <c r="J174" s="38"/>
      <c r="K174" s="38"/>
      <c r="L174" s="41"/>
      <c r="M174" s="193"/>
      <c r="N174" s="194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224</v>
      </c>
      <c r="AU174" s="19" t="s">
        <v>85</v>
      </c>
    </row>
    <row r="175" spans="1:65" s="13" customFormat="1" ht="11.25">
      <c r="B175" s="195"/>
      <c r="C175" s="196"/>
      <c r="D175" s="197" t="s">
        <v>226</v>
      </c>
      <c r="E175" s="198" t="s">
        <v>19</v>
      </c>
      <c r="F175" s="199" t="s">
        <v>337</v>
      </c>
      <c r="G175" s="196"/>
      <c r="H175" s="198" t="s">
        <v>19</v>
      </c>
      <c r="I175" s="200"/>
      <c r="J175" s="196"/>
      <c r="K175" s="196"/>
      <c r="L175" s="201"/>
      <c r="M175" s="202"/>
      <c r="N175" s="203"/>
      <c r="O175" s="203"/>
      <c r="P175" s="203"/>
      <c r="Q175" s="203"/>
      <c r="R175" s="203"/>
      <c r="S175" s="203"/>
      <c r="T175" s="204"/>
      <c r="AT175" s="205" t="s">
        <v>226</v>
      </c>
      <c r="AU175" s="205" t="s">
        <v>85</v>
      </c>
      <c r="AV175" s="13" t="s">
        <v>83</v>
      </c>
      <c r="AW175" s="13" t="s">
        <v>36</v>
      </c>
      <c r="AX175" s="13" t="s">
        <v>75</v>
      </c>
      <c r="AY175" s="205" t="s">
        <v>215</v>
      </c>
    </row>
    <row r="176" spans="1:65" s="14" customFormat="1" ht="11.25">
      <c r="B176" s="206"/>
      <c r="C176" s="207"/>
      <c r="D176" s="197" t="s">
        <v>226</v>
      </c>
      <c r="E176" s="208" t="s">
        <v>19</v>
      </c>
      <c r="F176" s="209" t="s">
        <v>977</v>
      </c>
      <c r="G176" s="207"/>
      <c r="H176" s="210">
        <v>4.125</v>
      </c>
      <c r="I176" s="211"/>
      <c r="J176" s="207"/>
      <c r="K176" s="207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226</v>
      </c>
      <c r="AU176" s="216" t="s">
        <v>85</v>
      </c>
      <c r="AV176" s="14" t="s">
        <v>85</v>
      </c>
      <c r="AW176" s="14" t="s">
        <v>36</v>
      </c>
      <c r="AX176" s="14" t="s">
        <v>83</v>
      </c>
      <c r="AY176" s="216" t="s">
        <v>215</v>
      </c>
    </row>
    <row r="177" spans="1:65" s="2" customFormat="1" ht="24.2" customHeight="1">
      <c r="A177" s="36"/>
      <c r="B177" s="37"/>
      <c r="C177" s="217" t="s">
        <v>296</v>
      </c>
      <c r="D177" s="217" t="s">
        <v>288</v>
      </c>
      <c r="E177" s="218" t="s">
        <v>339</v>
      </c>
      <c r="F177" s="219" t="s">
        <v>340</v>
      </c>
      <c r="G177" s="220" t="s">
        <v>91</v>
      </c>
      <c r="H177" s="221">
        <v>4.2489999999999997</v>
      </c>
      <c r="I177" s="222"/>
      <c r="J177" s="223">
        <f>ROUND(I177*H177,2)</f>
        <v>0</v>
      </c>
      <c r="K177" s="219" t="s">
        <v>221</v>
      </c>
      <c r="L177" s="224"/>
      <c r="M177" s="225" t="s">
        <v>19</v>
      </c>
      <c r="N177" s="226" t="s">
        <v>46</v>
      </c>
      <c r="O177" s="66"/>
      <c r="P177" s="186">
        <f>O177*H177</f>
        <v>0</v>
      </c>
      <c r="Q177" s="186">
        <v>0.112</v>
      </c>
      <c r="R177" s="186">
        <f>Q177*H177</f>
        <v>0.47588799999999998</v>
      </c>
      <c r="S177" s="186">
        <v>0</v>
      </c>
      <c r="T177" s="187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8" t="s">
        <v>292</v>
      </c>
      <c r="AT177" s="188" t="s">
        <v>288</v>
      </c>
      <c r="AU177" s="188" t="s">
        <v>85</v>
      </c>
      <c r="AY177" s="19" t="s">
        <v>215</v>
      </c>
      <c r="BE177" s="189">
        <f>IF(N177="základní",J177,0)</f>
        <v>0</v>
      </c>
      <c r="BF177" s="189">
        <f>IF(N177="snížená",J177,0)</f>
        <v>0</v>
      </c>
      <c r="BG177" s="189">
        <f>IF(N177="zákl. přenesená",J177,0)</f>
        <v>0</v>
      </c>
      <c r="BH177" s="189">
        <f>IF(N177="sníž. přenesená",J177,0)</f>
        <v>0</v>
      </c>
      <c r="BI177" s="189">
        <f>IF(N177="nulová",J177,0)</f>
        <v>0</v>
      </c>
      <c r="BJ177" s="19" t="s">
        <v>83</v>
      </c>
      <c r="BK177" s="189">
        <f>ROUND(I177*H177,2)</f>
        <v>0</v>
      </c>
      <c r="BL177" s="19" t="s">
        <v>222</v>
      </c>
      <c r="BM177" s="188" t="s">
        <v>979</v>
      </c>
    </row>
    <row r="178" spans="1:65" s="14" customFormat="1" ht="11.25">
      <c r="B178" s="206"/>
      <c r="C178" s="207"/>
      <c r="D178" s="197" t="s">
        <v>226</v>
      </c>
      <c r="E178" s="207"/>
      <c r="F178" s="209" t="s">
        <v>980</v>
      </c>
      <c r="G178" s="207"/>
      <c r="H178" s="210">
        <v>4.2489999999999997</v>
      </c>
      <c r="I178" s="211"/>
      <c r="J178" s="207"/>
      <c r="K178" s="207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226</v>
      </c>
      <c r="AU178" s="216" t="s">
        <v>85</v>
      </c>
      <c r="AV178" s="14" t="s">
        <v>85</v>
      </c>
      <c r="AW178" s="14" t="s">
        <v>4</v>
      </c>
      <c r="AX178" s="14" t="s">
        <v>83</v>
      </c>
      <c r="AY178" s="216" t="s">
        <v>215</v>
      </c>
    </row>
    <row r="179" spans="1:65" s="12" customFormat="1" ht="22.9" customHeight="1">
      <c r="B179" s="161"/>
      <c r="C179" s="162"/>
      <c r="D179" s="163" t="s">
        <v>74</v>
      </c>
      <c r="E179" s="175" t="s">
        <v>343</v>
      </c>
      <c r="F179" s="175" t="s">
        <v>344</v>
      </c>
      <c r="G179" s="162"/>
      <c r="H179" s="162"/>
      <c r="I179" s="165"/>
      <c r="J179" s="176">
        <f>BK179</f>
        <v>0</v>
      </c>
      <c r="K179" s="162"/>
      <c r="L179" s="167"/>
      <c r="M179" s="168"/>
      <c r="N179" s="169"/>
      <c r="O179" s="169"/>
      <c r="P179" s="170">
        <f>SUM(P180:P237)</f>
        <v>0</v>
      </c>
      <c r="Q179" s="169"/>
      <c r="R179" s="170">
        <f>SUM(R180:R237)</f>
        <v>84.499605279999969</v>
      </c>
      <c r="S179" s="169"/>
      <c r="T179" s="171">
        <f>SUM(T180:T237)</f>
        <v>4.7800000000000004E-3</v>
      </c>
      <c r="AR179" s="172" t="s">
        <v>83</v>
      </c>
      <c r="AT179" s="173" t="s">
        <v>74</v>
      </c>
      <c r="AU179" s="173" t="s">
        <v>83</v>
      </c>
      <c r="AY179" s="172" t="s">
        <v>215</v>
      </c>
      <c r="BK179" s="174">
        <f>SUM(BK180:BK237)</f>
        <v>0</v>
      </c>
    </row>
    <row r="180" spans="1:65" s="2" customFormat="1" ht="24.2" customHeight="1">
      <c r="A180" s="36"/>
      <c r="B180" s="37"/>
      <c r="C180" s="177" t="s">
        <v>981</v>
      </c>
      <c r="D180" s="177" t="s">
        <v>218</v>
      </c>
      <c r="E180" s="178" t="s">
        <v>982</v>
      </c>
      <c r="F180" s="179" t="s">
        <v>983</v>
      </c>
      <c r="G180" s="180" t="s">
        <v>91</v>
      </c>
      <c r="H180" s="181">
        <v>80</v>
      </c>
      <c r="I180" s="182"/>
      <c r="J180" s="183">
        <f>ROUND(I180*H180,2)</f>
        <v>0</v>
      </c>
      <c r="K180" s="179" t="s">
        <v>221</v>
      </c>
      <c r="L180" s="41"/>
      <c r="M180" s="184" t="s">
        <v>19</v>
      </c>
      <c r="N180" s="185" t="s">
        <v>46</v>
      </c>
      <c r="O180" s="66"/>
      <c r="P180" s="186">
        <f>O180*H180</f>
        <v>0</v>
      </c>
      <c r="Q180" s="186">
        <v>2.7299999999999998E-3</v>
      </c>
      <c r="R180" s="186">
        <f>Q180*H180</f>
        <v>0.21839999999999998</v>
      </c>
      <c r="S180" s="186">
        <v>0</v>
      </c>
      <c r="T180" s="187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8" t="s">
        <v>222</v>
      </c>
      <c r="AT180" s="188" t="s">
        <v>218</v>
      </c>
      <c r="AU180" s="188" t="s">
        <v>85</v>
      </c>
      <c r="AY180" s="19" t="s">
        <v>215</v>
      </c>
      <c r="BE180" s="189">
        <f>IF(N180="základní",J180,0)</f>
        <v>0</v>
      </c>
      <c r="BF180" s="189">
        <f>IF(N180="snížená",J180,0)</f>
        <v>0</v>
      </c>
      <c r="BG180" s="189">
        <f>IF(N180="zákl. přenesená",J180,0)</f>
        <v>0</v>
      </c>
      <c r="BH180" s="189">
        <f>IF(N180="sníž. přenesená",J180,0)</f>
        <v>0</v>
      </c>
      <c r="BI180" s="189">
        <f>IF(N180="nulová",J180,0)</f>
        <v>0</v>
      </c>
      <c r="BJ180" s="19" t="s">
        <v>83</v>
      </c>
      <c r="BK180" s="189">
        <f>ROUND(I180*H180,2)</f>
        <v>0</v>
      </c>
      <c r="BL180" s="19" t="s">
        <v>222</v>
      </c>
      <c r="BM180" s="188" t="s">
        <v>984</v>
      </c>
    </row>
    <row r="181" spans="1:65" s="2" customFormat="1" ht="11.25">
      <c r="A181" s="36"/>
      <c r="B181" s="37"/>
      <c r="C181" s="38"/>
      <c r="D181" s="190" t="s">
        <v>224</v>
      </c>
      <c r="E181" s="38"/>
      <c r="F181" s="191" t="s">
        <v>985</v>
      </c>
      <c r="G181" s="38"/>
      <c r="H181" s="38"/>
      <c r="I181" s="192"/>
      <c r="J181" s="38"/>
      <c r="K181" s="38"/>
      <c r="L181" s="41"/>
      <c r="M181" s="193"/>
      <c r="N181" s="194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224</v>
      </c>
      <c r="AU181" s="19" t="s">
        <v>85</v>
      </c>
    </row>
    <row r="182" spans="1:65" s="13" customFormat="1" ht="11.25">
      <c r="B182" s="195"/>
      <c r="C182" s="196"/>
      <c r="D182" s="197" t="s">
        <v>226</v>
      </c>
      <c r="E182" s="198" t="s">
        <v>19</v>
      </c>
      <c r="F182" s="199" t="s">
        <v>986</v>
      </c>
      <c r="G182" s="196"/>
      <c r="H182" s="198" t="s">
        <v>19</v>
      </c>
      <c r="I182" s="200"/>
      <c r="J182" s="196"/>
      <c r="K182" s="196"/>
      <c r="L182" s="201"/>
      <c r="M182" s="202"/>
      <c r="N182" s="203"/>
      <c r="O182" s="203"/>
      <c r="P182" s="203"/>
      <c r="Q182" s="203"/>
      <c r="R182" s="203"/>
      <c r="S182" s="203"/>
      <c r="T182" s="204"/>
      <c r="AT182" s="205" t="s">
        <v>226</v>
      </c>
      <c r="AU182" s="205" t="s">
        <v>85</v>
      </c>
      <c r="AV182" s="13" t="s">
        <v>83</v>
      </c>
      <c r="AW182" s="13" t="s">
        <v>36</v>
      </c>
      <c r="AX182" s="13" t="s">
        <v>75</v>
      </c>
      <c r="AY182" s="205" t="s">
        <v>215</v>
      </c>
    </row>
    <row r="183" spans="1:65" s="14" customFormat="1" ht="11.25">
      <c r="B183" s="206"/>
      <c r="C183" s="207"/>
      <c r="D183" s="197" t="s">
        <v>226</v>
      </c>
      <c r="E183" s="208" t="s">
        <v>19</v>
      </c>
      <c r="F183" s="209" t="s">
        <v>936</v>
      </c>
      <c r="G183" s="207"/>
      <c r="H183" s="210">
        <v>80</v>
      </c>
      <c r="I183" s="211"/>
      <c r="J183" s="207"/>
      <c r="K183" s="207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226</v>
      </c>
      <c r="AU183" s="216" t="s">
        <v>85</v>
      </c>
      <c r="AV183" s="14" t="s">
        <v>85</v>
      </c>
      <c r="AW183" s="14" t="s">
        <v>36</v>
      </c>
      <c r="AX183" s="14" t="s">
        <v>83</v>
      </c>
      <c r="AY183" s="216" t="s">
        <v>215</v>
      </c>
    </row>
    <row r="184" spans="1:65" s="2" customFormat="1" ht="33" customHeight="1">
      <c r="A184" s="36"/>
      <c r="B184" s="37"/>
      <c r="C184" s="177" t="s">
        <v>353</v>
      </c>
      <c r="D184" s="177" t="s">
        <v>218</v>
      </c>
      <c r="E184" s="178" t="s">
        <v>346</v>
      </c>
      <c r="F184" s="179" t="s">
        <v>347</v>
      </c>
      <c r="G184" s="180" t="s">
        <v>91</v>
      </c>
      <c r="H184" s="181">
        <v>1654.1</v>
      </c>
      <c r="I184" s="182"/>
      <c r="J184" s="183">
        <f>ROUND(I184*H184,2)</f>
        <v>0</v>
      </c>
      <c r="K184" s="179" t="s">
        <v>221</v>
      </c>
      <c r="L184" s="41"/>
      <c r="M184" s="184" t="s">
        <v>19</v>
      </c>
      <c r="N184" s="185" t="s">
        <v>46</v>
      </c>
      <c r="O184" s="66"/>
      <c r="P184" s="186">
        <f>O184*H184</f>
        <v>0</v>
      </c>
      <c r="Q184" s="186">
        <v>7.3499999999999998E-3</v>
      </c>
      <c r="R184" s="186">
        <f>Q184*H184</f>
        <v>12.157634999999999</v>
      </c>
      <c r="S184" s="186">
        <v>0</v>
      </c>
      <c r="T184" s="187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8" t="s">
        <v>222</v>
      </c>
      <c r="AT184" s="188" t="s">
        <v>218</v>
      </c>
      <c r="AU184" s="188" t="s">
        <v>85</v>
      </c>
      <c r="AY184" s="19" t="s">
        <v>215</v>
      </c>
      <c r="BE184" s="189">
        <f>IF(N184="základní",J184,0)</f>
        <v>0</v>
      </c>
      <c r="BF184" s="189">
        <f>IF(N184="snížená",J184,0)</f>
        <v>0</v>
      </c>
      <c r="BG184" s="189">
        <f>IF(N184="zákl. přenesená",J184,0)</f>
        <v>0</v>
      </c>
      <c r="BH184" s="189">
        <f>IF(N184="sníž. přenesená",J184,0)</f>
        <v>0</v>
      </c>
      <c r="BI184" s="189">
        <f>IF(N184="nulová",J184,0)</f>
        <v>0</v>
      </c>
      <c r="BJ184" s="19" t="s">
        <v>83</v>
      </c>
      <c r="BK184" s="189">
        <f>ROUND(I184*H184,2)</f>
        <v>0</v>
      </c>
      <c r="BL184" s="19" t="s">
        <v>222</v>
      </c>
      <c r="BM184" s="188" t="s">
        <v>987</v>
      </c>
    </row>
    <row r="185" spans="1:65" s="2" customFormat="1" ht="11.25">
      <c r="A185" s="36"/>
      <c r="B185" s="37"/>
      <c r="C185" s="38"/>
      <c r="D185" s="190" t="s">
        <v>224</v>
      </c>
      <c r="E185" s="38"/>
      <c r="F185" s="191" t="s">
        <v>349</v>
      </c>
      <c r="G185" s="38"/>
      <c r="H185" s="38"/>
      <c r="I185" s="192"/>
      <c r="J185" s="38"/>
      <c r="K185" s="38"/>
      <c r="L185" s="41"/>
      <c r="M185" s="193"/>
      <c r="N185" s="194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224</v>
      </c>
      <c r="AU185" s="19" t="s">
        <v>85</v>
      </c>
    </row>
    <row r="186" spans="1:65" s="13" customFormat="1" ht="11.25">
      <c r="B186" s="195"/>
      <c r="C186" s="196"/>
      <c r="D186" s="197" t="s">
        <v>226</v>
      </c>
      <c r="E186" s="198" t="s">
        <v>19</v>
      </c>
      <c r="F186" s="199" t="s">
        <v>988</v>
      </c>
      <c r="G186" s="196"/>
      <c r="H186" s="198" t="s">
        <v>19</v>
      </c>
      <c r="I186" s="200"/>
      <c r="J186" s="196"/>
      <c r="K186" s="196"/>
      <c r="L186" s="201"/>
      <c r="M186" s="202"/>
      <c r="N186" s="203"/>
      <c r="O186" s="203"/>
      <c r="P186" s="203"/>
      <c r="Q186" s="203"/>
      <c r="R186" s="203"/>
      <c r="S186" s="203"/>
      <c r="T186" s="204"/>
      <c r="AT186" s="205" t="s">
        <v>226</v>
      </c>
      <c r="AU186" s="205" t="s">
        <v>85</v>
      </c>
      <c r="AV186" s="13" t="s">
        <v>83</v>
      </c>
      <c r="AW186" s="13" t="s">
        <v>36</v>
      </c>
      <c r="AX186" s="13" t="s">
        <v>75</v>
      </c>
      <c r="AY186" s="205" t="s">
        <v>215</v>
      </c>
    </row>
    <row r="187" spans="1:65" s="13" customFormat="1" ht="11.25">
      <c r="B187" s="195"/>
      <c r="C187" s="196"/>
      <c r="D187" s="197" t="s">
        <v>226</v>
      </c>
      <c r="E187" s="198" t="s">
        <v>19</v>
      </c>
      <c r="F187" s="199" t="s">
        <v>352</v>
      </c>
      <c r="G187" s="196"/>
      <c r="H187" s="198" t="s">
        <v>19</v>
      </c>
      <c r="I187" s="200"/>
      <c r="J187" s="196"/>
      <c r="K187" s="196"/>
      <c r="L187" s="201"/>
      <c r="M187" s="202"/>
      <c r="N187" s="203"/>
      <c r="O187" s="203"/>
      <c r="P187" s="203"/>
      <c r="Q187" s="203"/>
      <c r="R187" s="203"/>
      <c r="S187" s="203"/>
      <c r="T187" s="204"/>
      <c r="AT187" s="205" t="s">
        <v>226</v>
      </c>
      <c r="AU187" s="205" t="s">
        <v>85</v>
      </c>
      <c r="AV187" s="13" t="s">
        <v>83</v>
      </c>
      <c r="AW187" s="13" t="s">
        <v>36</v>
      </c>
      <c r="AX187" s="13" t="s">
        <v>75</v>
      </c>
      <c r="AY187" s="205" t="s">
        <v>215</v>
      </c>
    </row>
    <row r="188" spans="1:65" s="14" customFormat="1" ht="11.25">
      <c r="B188" s="206"/>
      <c r="C188" s="207"/>
      <c r="D188" s="197" t="s">
        <v>226</v>
      </c>
      <c r="E188" s="208" t="s">
        <v>19</v>
      </c>
      <c r="F188" s="209" t="s">
        <v>933</v>
      </c>
      <c r="G188" s="207"/>
      <c r="H188" s="210">
        <v>1654.1</v>
      </c>
      <c r="I188" s="211"/>
      <c r="J188" s="207"/>
      <c r="K188" s="207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226</v>
      </c>
      <c r="AU188" s="216" t="s">
        <v>85</v>
      </c>
      <c r="AV188" s="14" t="s">
        <v>85</v>
      </c>
      <c r="AW188" s="14" t="s">
        <v>36</v>
      </c>
      <c r="AX188" s="14" t="s">
        <v>75</v>
      </c>
      <c r="AY188" s="216" t="s">
        <v>215</v>
      </c>
    </row>
    <row r="189" spans="1:65" s="15" customFormat="1" ht="11.25">
      <c r="B189" s="227"/>
      <c r="C189" s="228"/>
      <c r="D189" s="197" t="s">
        <v>226</v>
      </c>
      <c r="E189" s="229" t="s">
        <v>19</v>
      </c>
      <c r="F189" s="230" t="s">
        <v>323</v>
      </c>
      <c r="G189" s="228"/>
      <c r="H189" s="231">
        <v>1654.1</v>
      </c>
      <c r="I189" s="232"/>
      <c r="J189" s="228"/>
      <c r="K189" s="228"/>
      <c r="L189" s="233"/>
      <c r="M189" s="234"/>
      <c r="N189" s="235"/>
      <c r="O189" s="235"/>
      <c r="P189" s="235"/>
      <c r="Q189" s="235"/>
      <c r="R189" s="235"/>
      <c r="S189" s="235"/>
      <c r="T189" s="236"/>
      <c r="AT189" s="237" t="s">
        <v>226</v>
      </c>
      <c r="AU189" s="237" t="s">
        <v>85</v>
      </c>
      <c r="AV189" s="15" t="s">
        <v>222</v>
      </c>
      <c r="AW189" s="15" t="s">
        <v>36</v>
      </c>
      <c r="AX189" s="15" t="s">
        <v>83</v>
      </c>
      <c r="AY189" s="237" t="s">
        <v>215</v>
      </c>
    </row>
    <row r="190" spans="1:65" s="2" customFormat="1" ht="33" customHeight="1">
      <c r="A190" s="36"/>
      <c r="B190" s="37"/>
      <c r="C190" s="177" t="s">
        <v>372</v>
      </c>
      <c r="D190" s="177" t="s">
        <v>218</v>
      </c>
      <c r="E190" s="178" t="s">
        <v>354</v>
      </c>
      <c r="F190" s="179" t="s">
        <v>355</v>
      </c>
      <c r="G190" s="180" t="s">
        <v>91</v>
      </c>
      <c r="H190" s="181">
        <v>1654.1</v>
      </c>
      <c r="I190" s="182"/>
      <c r="J190" s="183">
        <f>ROUND(I190*H190,2)</f>
        <v>0</v>
      </c>
      <c r="K190" s="179" t="s">
        <v>221</v>
      </c>
      <c r="L190" s="41"/>
      <c r="M190" s="184" t="s">
        <v>19</v>
      </c>
      <c r="N190" s="185" t="s">
        <v>46</v>
      </c>
      <c r="O190" s="66"/>
      <c r="P190" s="186">
        <f>O190*H190</f>
        <v>0</v>
      </c>
      <c r="Q190" s="186">
        <v>4.3800000000000002E-3</v>
      </c>
      <c r="R190" s="186">
        <f>Q190*H190</f>
        <v>7.2449579999999996</v>
      </c>
      <c r="S190" s="186">
        <v>0</v>
      </c>
      <c r="T190" s="187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8" t="s">
        <v>222</v>
      </c>
      <c r="AT190" s="188" t="s">
        <v>218</v>
      </c>
      <c r="AU190" s="188" t="s">
        <v>85</v>
      </c>
      <c r="AY190" s="19" t="s">
        <v>215</v>
      </c>
      <c r="BE190" s="189">
        <f>IF(N190="základní",J190,0)</f>
        <v>0</v>
      </c>
      <c r="BF190" s="189">
        <f>IF(N190="snížená",J190,0)</f>
        <v>0</v>
      </c>
      <c r="BG190" s="189">
        <f>IF(N190="zákl. přenesená",J190,0)</f>
        <v>0</v>
      </c>
      <c r="BH190" s="189">
        <f>IF(N190="sníž. přenesená",J190,0)</f>
        <v>0</v>
      </c>
      <c r="BI190" s="189">
        <f>IF(N190="nulová",J190,0)</f>
        <v>0</v>
      </c>
      <c r="BJ190" s="19" t="s">
        <v>83</v>
      </c>
      <c r="BK190" s="189">
        <f>ROUND(I190*H190,2)</f>
        <v>0</v>
      </c>
      <c r="BL190" s="19" t="s">
        <v>222</v>
      </c>
      <c r="BM190" s="188" t="s">
        <v>989</v>
      </c>
    </row>
    <row r="191" spans="1:65" s="2" customFormat="1" ht="11.25">
      <c r="A191" s="36"/>
      <c r="B191" s="37"/>
      <c r="C191" s="38"/>
      <c r="D191" s="190" t="s">
        <v>224</v>
      </c>
      <c r="E191" s="38"/>
      <c r="F191" s="191" t="s">
        <v>357</v>
      </c>
      <c r="G191" s="38"/>
      <c r="H191" s="38"/>
      <c r="I191" s="192"/>
      <c r="J191" s="38"/>
      <c r="K191" s="38"/>
      <c r="L191" s="41"/>
      <c r="M191" s="193"/>
      <c r="N191" s="194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224</v>
      </c>
      <c r="AU191" s="19" t="s">
        <v>85</v>
      </c>
    </row>
    <row r="192" spans="1:65" s="13" customFormat="1" ht="11.25">
      <c r="B192" s="195"/>
      <c r="C192" s="196"/>
      <c r="D192" s="197" t="s">
        <v>226</v>
      </c>
      <c r="E192" s="198" t="s">
        <v>19</v>
      </c>
      <c r="F192" s="199" t="s">
        <v>350</v>
      </c>
      <c r="G192" s="196"/>
      <c r="H192" s="198" t="s">
        <v>19</v>
      </c>
      <c r="I192" s="200"/>
      <c r="J192" s="196"/>
      <c r="K192" s="196"/>
      <c r="L192" s="201"/>
      <c r="M192" s="202"/>
      <c r="N192" s="203"/>
      <c r="O192" s="203"/>
      <c r="P192" s="203"/>
      <c r="Q192" s="203"/>
      <c r="R192" s="203"/>
      <c r="S192" s="203"/>
      <c r="T192" s="204"/>
      <c r="AT192" s="205" t="s">
        <v>226</v>
      </c>
      <c r="AU192" s="205" t="s">
        <v>85</v>
      </c>
      <c r="AV192" s="13" t="s">
        <v>83</v>
      </c>
      <c r="AW192" s="13" t="s">
        <v>36</v>
      </c>
      <c r="AX192" s="13" t="s">
        <v>75</v>
      </c>
      <c r="AY192" s="205" t="s">
        <v>215</v>
      </c>
    </row>
    <row r="193" spans="1:65" s="13" customFormat="1" ht="11.25">
      <c r="B193" s="195"/>
      <c r="C193" s="196"/>
      <c r="D193" s="197" t="s">
        <v>226</v>
      </c>
      <c r="E193" s="198" t="s">
        <v>19</v>
      </c>
      <c r="F193" s="199" t="s">
        <v>352</v>
      </c>
      <c r="G193" s="196"/>
      <c r="H193" s="198" t="s">
        <v>19</v>
      </c>
      <c r="I193" s="200"/>
      <c r="J193" s="196"/>
      <c r="K193" s="196"/>
      <c r="L193" s="201"/>
      <c r="M193" s="202"/>
      <c r="N193" s="203"/>
      <c r="O193" s="203"/>
      <c r="P193" s="203"/>
      <c r="Q193" s="203"/>
      <c r="R193" s="203"/>
      <c r="S193" s="203"/>
      <c r="T193" s="204"/>
      <c r="AT193" s="205" t="s">
        <v>226</v>
      </c>
      <c r="AU193" s="205" t="s">
        <v>85</v>
      </c>
      <c r="AV193" s="13" t="s">
        <v>83</v>
      </c>
      <c r="AW193" s="13" t="s">
        <v>36</v>
      </c>
      <c r="AX193" s="13" t="s">
        <v>75</v>
      </c>
      <c r="AY193" s="205" t="s">
        <v>215</v>
      </c>
    </row>
    <row r="194" spans="1:65" s="14" customFormat="1" ht="11.25">
      <c r="B194" s="206"/>
      <c r="C194" s="207"/>
      <c r="D194" s="197" t="s">
        <v>226</v>
      </c>
      <c r="E194" s="208" t="s">
        <v>19</v>
      </c>
      <c r="F194" s="209" t="s">
        <v>933</v>
      </c>
      <c r="G194" s="207"/>
      <c r="H194" s="210">
        <v>1654.1</v>
      </c>
      <c r="I194" s="211"/>
      <c r="J194" s="207"/>
      <c r="K194" s="207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226</v>
      </c>
      <c r="AU194" s="216" t="s">
        <v>85</v>
      </c>
      <c r="AV194" s="14" t="s">
        <v>85</v>
      </c>
      <c r="AW194" s="14" t="s">
        <v>36</v>
      </c>
      <c r="AX194" s="14" t="s">
        <v>75</v>
      </c>
      <c r="AY194" s="216" t="s">
        <v>215</v>
      </c>
    </row>
    <row r="195" spans="1:65" s="15" customFormat="1" ht="11.25">
      <c r="B195" s="227"/>
      <c r="C195" s="228"/>
      <c r="D195" s="197" t="s">
        <v>226</v>
      </c>
      <c r="E195" s="229" t="s">
        <v>19</v>
      </c>
      <c r="F195" s="230" t="s">
        <v>323</v>
      </c>
      <c r="G195" s="228"/>
      <c r="H195" s="231">
        <v>1654.1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AT195" s="237" t="s">
        <v>226</v>
      </c>
      <c r="AU195" s="237" t="s">
        <v>85</v>
      </c>
      <c r="AV195" s="15" t="s">
        <v>222</v>
      </c>
      <c r="AW195" s="15" t="s">
        <v>36</v>
      </c>
      <c r="AX195" s="15" t="s">
        <v>83</v>
      </c>
      <c r="AY195" s="237" t="s">
        <v>215</v>
      </c>
    </row>
    <row r="196" spans="1:65" s="2" customFormat="1" ht="55.5" customHeight="1">
      <c r="A196" s="36"/>
      <c r="B196" s="37"/>
      <c r="C196" s="177" t="s">
        <v>345</v>
      </c>
      <c r="D196" s="177" t="s">
        <v>218</v>
      </c>
      <c r="E196" s="178" t="s">
        <v>359</v>
      </c>
      <c r="F196" s="179" t="s">
        <v>360</v>
      </c>
      <c r="G196" s="180" t="s">
        <v>91</v>
      </c>
      <c r="H196" s="181">
        <v>158.97</v>
      </c>
      <c r="I196" s="182"/>
      <c r="J196" s="183">
        <f>ROUND(I196*H196,2)</f>
        <v>0</v>
      </c>
      <c r="K196" s="179" t="s">
        <v>221</v>
      </c>
      <c r="L196" s="41"/>
      <c r="M196" s="184" t="s">
        <v>19</v>
      </c>
      <c r="N196" s="185" t="s">
        <v>46</v>
      </c>
      <c r="O196" s="66"/>
      <c r="P196" s="186">
        <f>O196*H196</f>
        <v>0</v>
      </c>
      <c r="Q196" s="186">
        <v>3.2799999999999999E-3</v>
      </c>
      <c r="R196" s="186">
        <f>Q196*H196</f>
        <v>0.52142159999999993</v>
      </c>
      <c r="S196" s="186">
        <v>0</v>
      </c>
      <c r="T196" s="187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8" t="s">
        <v>222</v>
      </c>
      <c r="AT196" s="188" t="s">
        <v>218</v>
      </c>
      <c r="AU196" s="188" t="s">
        <v>85</v>
      </c>
      <c r="AY196" s="19" t="s">
        <v>215</v>
      </c>
      <c r="BE196" s="189">
        <f>IF(N196="základní",J196,0)</f>
        <v>0</v>
      </c>
      <c r="BF196" s="189">
        <f>IF(N196="snížená",J196,0)</f>
        <v>0</v>
      </c>
      <c r="BG196" s="189">
        <f>IF(N196="zákl. přenesená",J196,0)</f>
        <v>0</v>
      </c>
      <c r="BH196" s="189">
        <f>IF(N196="sníž. přenesená",J196,0)</f>
        <v>0</v>
      </c>
      <c r="BI196" s="189">
        <f>IF(N196="nulová",J196,0)</f>
        <v>0</v>
      </c>
      <c r="BJ196" s="19" t="s">
        <v>83</v>
      </c>
      <c r="BK196" s="189">
        <f>ROUND(I196*H196,2)</f>
        <v>0</v>
      </c>
      <c r="BL196" s="19" t="s">
        <v>222</v>
      </c>
      <c r="BM196" s="188" t="s">
        <v>990</v>
      </c>
    </row>
    <row r="197" spans="1:65" s="2" customFormat="1" ht="11.25">
      <c r="A197" s="36"/>
      <c r="B197" s="37"/>
      <c r="C197" s="38"/>
      <c r="D197" s="190" t="s">
        <v>224</v>
      </c>
      <c r="E197" s="38"/>
      <c r="F197" s="191" t="s">
        <v>362</v>
      </c>
      <c r="G197" s="38"/>
      <c r="H197" s="38"/>
      <c r="I197" s="192"/>
      <c r="J197" s="38"/>
      <c r="K197" s="38"/>
      <c r="L197" s="41"/>
      <c r="M197" s="193"/>
      <c r="N197" s="194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224</v>
      </c>
      <c r="AU197" s="19" t="s">
        <v>85</v>
      </c>
    </row>
    <row r="198" spans="1:65" s="13" customFormat="1" ht="11.25">
      <c r="B198" s="195"/>
      <c r="C198" s="196"/>
      <c r="D198" s="197" t="s">
        <v>226</v>
      </c>
      <c r="E198" s="198" t="s">
        <v>19</v>
      </c>
      <c r="F198" s="199" t="s">
        <v>991</v>
      </c>
      <c r="G198" s="196"/>
      <c r="H198" s="198" t="s">
        <v>19</v>
      </c>
      <c r="I198" s="200"/>
      <c r="J198" s="196"/>
      <c r="K198" s="196"/>
      <c r="L198" s="201"/>
      <c r="M198" s="202"/>
      <c r="N198" s="203"/>
      <c r="O198" s="203"/>
      <c r="P198" s="203"/>
      <c r="Q198" s="203"/>
      <c r="R198" s="203"/>
      <c r="S198" s="203"/>
      <c r="T198" s="204"/>
      <c r="AT198" s="205" t="s">
        <v>226</v>
      </c>
      <c r="AU198" s="205" t="s">
        <v>85</v>
      </c>
      <c r="AV198" s="13" t="s">
        <v>83</v>
      </c>
      <c r="AW198" s="13" t="s">
        <v>36</v>
      </c>
      <c r="AX198" s="13" t="s">
        <v>75</v>
      </c>
      <c r="AY198" s="205" t="s">
        <v>215</v>
      </c>
    </row>
    <row r="199" spans="1:65" s="14" customFormat="1" ht="11.25">
      <c r="B199" s="206"/>
      <c r="C199" s="207"/>
      <c r="D199" s="197" t="s">
        <v>226</v>
      </c>
      <c r="E199" s="208" t="s">
        <v>19</v>
      </c>
      <c r="F199" s="209" t="s">
        <v>992</v>
      </c>
      <c r="G199" s="207"/>
      <c r="H199" s="210">
        <v>129.36000000000001</v>
      </c>
      <c r="I199" s="211"/>
      <c r="J199" s="207"/>
      <c r="K199" s="207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226</v>
      </c>
      <c r="AU199" s="216" t="s">
        <v>85</v>
      </c>
      <c r="AV199" s="14" t="s">
        <v>85</v>
      </c>
      <c r="AW199" s="14" t="s">
        <v>36</v>
      </c>
      <c r="AX199" s="14" t="s">
        <v>75</v>
      </c>
      <c r="AY199" s="216" t="s">
        <v>215</v>
      </c>
    </row>
    <row r="200" spans="1:65" s="13" customFormat="1" ht="22.5">
      <c r="B200" s="195"/>
      <c r="C200" s="196"/>
      <c r="D200" s="197" t="s">
        <v>226</v>
      </c>
      <c r="E200" s="198" t="s">
        <v>19</v>
      </c>
      <c r="F200" s="199" t="s">
        <v>993</v>
      </c>
      <c r="G200" s="196"/>
      <c r="H200" s="198" t="s">
        <v>19</v>
      </c>
      <c r="I200" s="200"/>
      <c r="J200" s="196"/>
      <c r="K200" s="196"/>
      <c r="L200" s="201"/>
      <c r="M200" s="202"/>
      <c r="N200" s="203"/>
      <c r="O200" s="203"/>
      <c r="P200" s="203"/>
      <c r="Q200" s="203"/>
      <c r="R200" s="203"/>
      <c r="S200" s="203"/>
      <c r="T200" s="204"/>
      <c r="AT200" s="205" t="s">
        <v>226</v>
      </c>
      <c r="AU200" s="205" t="s">
        <v>85</v>
      </c>
      <c r="AV200" s="13" t="s">
        <v>83</v>
      </c>
      <c r="AW200" s="13" t="s">
        <v>36</v>
      </c>
      <c r="AX200" s="13" t="s">
        <v>75</v>
      </c>
      <c r="AY200" s="205" t="s">
        <v>215</v>
      </c>
    </row>
    <row r="201" spans="1:65" s="14" customFormat="1" ht="11.25">
      <c r="B201" s="206"/>
      <c r="C201" s="207"/>
      <c r="D201" s="197" t="s">
        <v>226</v>
      </c>
      <c r="E201" s="208" t="s">
        <v>19</v>
      </c>
      <c r="F201" s="209" t="s">
        <v>994</v>
      </c>
      <c r="G201" s="207"/>
      <c r="H201" s="210">
        <v>29.61</v>
      </c>
      <c r="I201" s="211"/>
      <c r="J201" s="207"/>
      <c r="K201" s="207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226</v>
      </c>
      <c r="AU201" s="216" t="s">
        <v>85</v>
      </c>
      <c r="AV201" s="14" t="s">
        <v>85</v>
      </c>
      <c r="AW201" s="14" t="s">
        <v>36</v>
      </c>
      <c r="AX201" s="14" t="s">
        <v>75</v>
      </c>
      <c r="AY201" s="216" t="s">
        <v>215</v>
      </c>
    </row>
    <row r="202" spans="1:65" s="15" customFormat="1" ht="11.25">
      <c r="B202" s="227"/>
      <c r="C202" s="228"/>
      <c r="D202" s="197" t="s">
        <v>226</v>
      </c>
      <c r="E202" s="229" t="s">
        <v>19</v>
      </c>
      <c r="F202" s="230" t="s">
        <v>323</v>
      </c>
      <c r="G202" s="228"/>
      <c r="H202" s="231">
        <v>158.97</v>
      </c>
      <c r="I202" s="232"/>
      <c r="J202" s="228"/>
      <c r="K202" s="228"/>
      <c r="L202" s="233"/>
      <c r="M202" s="234"/>
      <c r="N202" s="235"/>
      <c r="O202" s="235"/>
      <c r="P202" s="235"/>
      <c r="Q202" s="235"/>
      <c r="R202" s="235"/>
      <c r="S202" s="235"/>
      <c r="T202" s="236"/>
      <c r="AT202" s="237" t="s">
        <v>226</v>
      </c>
      <c r="AU202" s="237" t="s">
        <v>85</v>
      </c>
      <c r="AV202" s="15" t="s">
        <v>222</v>
      </c>
      <c r="AW202" s="15" t="s">
        <v>36</v>
      </c>
      <c r="AX202" s="15" t="s">
        <v>83</v>
      </c>
      <c r="AY202" s="237" t="s">
        <v>215</v>
      </c>
    </row>
    <row r="203" spans="1:65" s="2" customFormat="1" ht="24.2" customHeight="1">
      <c r="A203" s="36"/>
      <c r="B203" s="37"/>
      <c r="C203" s="217" t="s">
        <v>377</v>
      </c>
      <c r="D203" s="217" t="s">
        <v>288</v>
      </c>
      <c r="E203" s="218" t="s">
        <v>368</v>
      </c>
      <c r="F203" s="219" t="s">
        <v>369</v>
      </c>
      <c r="G203" s="220" t="s">
        <v>91</v>
      </c>
      <c r="H203" s="221">
        <v>110.488</v>
      </c>
      <c r="I203" s="222"/>
      <c r="J203" s="223">
        <f>ROUND(I203*H203,2)</f>
        <v>0</v>
      </c>
      <c r="K203" s="219" t="s">
        <v>221</v>
      </c>
      <c r="L203" s="224"/>
      <c r="M203" s="225" t="s">
        <v>19</v>
      </c>
      <c r="N203" s="226" t="s">
        <v>46</v>
      </c>
      <c r="O203" s="66"/>
      <c r="P203" s="186">
        <f>O203*H203</f>
        <v>0</v>
      </c>
      <c r="Q203" s="186">
        <v>2.01E-2</v>
      </c>
      <c r="R203" s="186">
        <f>Q203*H203</f>
        <v>2.2208087999999999</v>
      </c>
      <c r="S203" s="186">
        <v>0</v>
      </c>
      <c r="T203" s="187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8" t="s">
        <v>292</v>
      </c>
      <c r="AT203" s="188" t="s">
        <v>288</v>
      </c>
      <c r="AU203" s="188" t="s">
        <v>85</v>
      </c>
      <c r="AY203" s="19" t="s">
        <v>215</v>
      </c>
      <c r="BE203" s="189">
        <f>IF(N203="základní",J203,0)</f>
        <v>0</v>
      </c>
      <c r="BF203" s="189">
        <f>IF(N203="snížená",J203,0)</f>
        <v>0</v>
      </c>
      <c r="BG203" s="189">
        <f>IF(N203="zákl. přenesená",J203,0)</f>
        <v>0</v>
      </c>
      <c r="BH203" s="189">
        <f>IF(N203="sníž. přenesená",J203,0)</f>
        <v>0</v>
      </c>
      <c r="BI203" s="189">
        <f>IF(N203="nulová",J203,0)</f>
        <v>0</v>
      </c>
      <c r="BJ203" s="19" t="s">
        <v>83</v>
      </c>
      <c r="BK203" s="189">
        <f>ROUND(I203*H203,2)</f>
        <v>0</v>
      </c>
      <c r="BL203" s="19" t="s">
        <v>222</v>
      </c>
      <c r="BM203" s="188" t="s">
        <v>995</v>
      </c>
    </row>
    <row r="204" spans="1:65" s="14" customFormat="1" ht="11.25">
      <c r="B204" s="206"/>
      <c r="C204" s="207"/>
      <c r="D204" s="197" t="s">
        <v>226</v>
      </c>
      <c r="E204" s="207"/>
      <c r="F204" s="209" t="s">
        <v>996</v>
      </c>
      <c r="G204" s="207"/>
      <c r="H204" s="210">
        <v>110.488</v>
      </c>
      <c r="I204" s="211"/>
      <c r="J204" s="207"/>
      <c r="K204" s="207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226</v>
      </c>
      <c r="AU204" s="216" t="s">
        <v>85</v>
      </c>
      <c r="AV204" s="14" t="s">
        <v>85</v>
      </c>
      <c r="AW204" s="14" t="s">
        <v>4</v>
      </c>
      <c r="AX204" s="14" t="s">
        <v>83</v>
      </c>
      <c r="AY204" s="216" t="s">
        <v>215</v>
      </c>
    </row>
    <row r="205" spans="1:65" s="2" customFormat="1" ht="44.25" customHeight="1">
      <c r="A205" s="36"/>
      <c r="B205" s="37"/>
      <c r="C205" s="177" t="s">
        <v>383</v>
      </c>
      <c r="D205" s="177" t="s">
        <v>218</v>
      </c>
      <c r="E205" s="178" t="s">
        <v>373</v>
      </c>
      <c r="F205" s="179" t="s">
        <v>374</v>
      </c>
      <c r="G205" s="180" t="s">
        <v>91</v>
      </c>
      <c r="H205" s="181">
        <v>1654.1</v>
      </c>
      <c r="I205" s="182"/>
      <c r="J205" s="183">
        <f>ROUND(I205*H205,2)</f>
        <v>0</v>
      </c>
      <c r="K205" s="179" t="s">
        <v>221</v>
      </c>
      <c r="L205" s="41"/>
      <c r="M205" s="184" t="s">
        <v>19</v>
      </c>
      <c r="N205" s="185" t="s">
        <v>46</v>
      </c>
      <c r="O205" s="66"/>
      <c r="P205" s="186">
        <f>O205*H205</f>
        <v>0</v>
      </c>
      <c r="Q205" s="186">
        <v>2.6360000000000001E-2</v>
      </c>
      <c r="R205" s="186">
        <f>Q205*H205</f>
        <v>43.602075999999997</v>
      </c>
      <c r="S205" s="186">
        <v>0</v>
      </c>
      <c r="T205" s="187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8" t="s">
        <v>222</v>
      </c>
      <c r="AT205" s="188" t="s">
        <v>218</v>
      </c>
      <c r="AU205" s="188" t="s">
        <v>85</v>
      </c>
      <c r="AY205" s="19" t="s">
        <v>215</v>
      </c>
      <c r="BE205" s="189">
        <f>IF(N205="základní",J205,0)</f>
        <v>0</v>
      </c>
      <c r="BF205" s="189">
        <f>IF(N205="snížená",J205,0)</f>
        <v>0</v>
      </c>
      <c r="BG205" s="189">
        <f>IF(N205="zákl. přenesená",J205,0)</f>
        <v>0</v>
      </c>
      <c r="BH205" s="189">
        <f>IF(N205="sníž. přenesená",J205,0)</f>
        <v>0</v>
      </c>
      <c r="BI205" s="189">
        <f>IF(N205="nulová",J205,0)</f>
        <v>0</v>
      </c>
      <c r="BJ205" s="19" t="s">
        <v>83</v>
      </c>
      <c r="BK205" s="189">
        <f>ROUND(I205*H205,2)</f>
        <v>0</v>
      </c>
      <c r="BL205" s="19" t="s">
        <v>222</v>
      </c>
      <c r="BM205" s="188" t="s">
        <v>997</v>
      </c>
    </row>
    <row r="206" spans="1:65" s="2" customFormat="1" ht="11.25">
      <c r="A206" s="36"/>
      <c r="B206" s="37"/>
      <c r="C206" s="38"/>
      <c r="D206" s="190" t="s">
        <v>224</v>
      </c>
      <c r="E206" s="38"/>
      <c r="F206" s="191" t="s">
        <v>376</v>
      </c>
      <c r="G206" s="38"/>
      <c r="H206" s="38"/>
      <c r="I206" s="192"/>
      <c r="J206" s="38"/>
      <c r="K206" s="38"/>
      <c r="L206" s="41"/>
      <c r="M206" s="193"/>
      <c r="N206" s="194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224</v>
      </c>
      <c r="AU206" s="19" t="s">
        <v>85</v>
      </c>
    </row>
    <row r="207" spans="1:65" s="13" customFormat="1" ht="11.25">
      <c r="B207" s="195"/>
      <c r="C207" s="196"/>
      <c r="D207" s="197" t="s">
        <v>226</v>
      </c>
      <c r="E207" s="198" t="s">
        <v>19</v>
      </c>
      <c r="F207" s="199" t="s">
        <v>350</v>
      </c>
      <c r="G207" s="196"/>
      <c r="H207" s="198" t="s">
        <v>19</v>
      </c>
      <c r="I207" s="200"/>
      <c r="J207" s="196"/>
      <c r="K207" s="196"/>
      <c r="L207" s="201"/>
      <c r="M207" s="202"/>
      <c r="N207" s="203"/>
      <c r="O207" s="203"/>
      <c r="P207" s="203"/>
      <c r="Q207" s="203"/>
      <c r="R207" s="203"/>
      <c r="S207" s="203"/>
      <c r="T207" s="204"/>
      <c r="AT207" s="205" t="s">
        <v>226</v>
      </c>
      <c r="AU207" s="205" t="s">
        <v>85</v>
      </c>
      <c r="AV207" s="13" t="s">
        <v>83</v>
      </c>
      <c r="AW207" s="13" t="s">
        <v>36</v>
      </c>
      <c r="AX207" s="13" t="s">
        <v>75</v>
      </c>
      <c r="AY207" s="205" t="s">
        <v>215</v>
      </c>
    </row>
    <row r="208" spans="1:65" s="13" customFormat="1" ht="11.25">
      <c r="B208" s="195"/>
      <c r="C208" s="196"/>
      <c r="D208" s="197" t="s">
        <v>226</v>
      </c>
      <c r="E208" s="198" t="s">
        <v>19</v>
      </c>
      <c r="F208" s="199" t="s">
        <v>352</v>
      </c>
      <c r="G208" s="196"/>
      <c r="H208" s="198" t="s">
        <v>19</v>
      </c>
      <c r="I208" s="200"/>
      <c r="J208" s="196"/>
      <c r="K208" s="196"/>
      <c r="L208" s="201"/>
      <c r="M208" s="202"/>
      <c r="N208" s="203"/>
      <c r="O208" s="203"/>
      <c r="P208" s="203"/>
      <c r="Q208" s="203"/>
      <c r="R208" s="203"/>
      <c r="S208" s="203"/>
      <c r="T208" s="204"/>
      <c r="AT208" s="205" t="s">
        <v>226</v>
      </c>
      <c r="AU208" s="205" t="s">
        <v>85</v>
      </c>
      <c r="AV208" s="13" t="s">
        <v>83</v>
      </c>
      <c r="AW208" s="13" t="s">
        <v>36</v>
      </c>
      <c r="AX208" s="13" t="s">
        <v>75</v>
      </c>
      <c r="AY208" s="205" t="s">
        <v>215</v>
      </c>
    </row>
    <row r="209" spans="1:65" s="14" customFormat="1" ht="11.25">
      <c r="B209" s="206"/>
      <c r="C209" s="207"/>
      <c r="D209" s="197" t="s">
        <v>226</v>
      </c>
      <c r="E209" s="208" t="s">
        <v>19</v>
      </c>
      <c r="F209" s="209" t="s">
        <v>933</v>
      </c>
      <c r="G209" s="207"/>
      <c r="H209" s="210">
        <v>1654.1</v>
      </c>
      <c r="I209" s="211"/>
      <c r="J209" s="207"/>
      <c r="K209" s="207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226</v>
      </c>
      <c r="AU209" s="216" t="s">
        <v>85</v>
      </c>
      <c r="AV209" s="14" t="s">
        <v>85</v>
      </c>
      <c r="AW209" s="14" t="s">
        <v>36</v>
      </c>
      <c r="AX209" s="14" t="s">
        <v>75</v>
      </c>
      <c r="AY209" s="216" t="s">
        <v>215</v>
      </c>
    </row>
    <row r="210" spans="1:65" s="15" customFormat="1" ht="11.25">
      <c r="B210" s="227"/>
      <c r="C210" s="228"/>
      <c r="D210" s="197" t="s">
        <v>226</v>
      </c>
      <c r="E210" s="229" t="s">
        <v>19</v>
      </c>
      <c r="F210" s="230" t="s">
        <v>323</v>
      </c>
      <c r="G210" s="228"/>
      <c r="H210" s="231">
        <v>1654.1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AT210" s="237" t="s">
        <v>226</v>
      </c>
      <c r="AU210" s="237" t="s">
        <v>85</v>
      </c>
      <c r="AV210" s="15" t="s">
        <v>222</v>
      </c>
      <c r="AW210" s="15" t="s">
        <v>36</v>
      </c>
      <c r="AX210" s="15" t="s">
        <v>83</v>
      </c>
      <c r="AY210" s="237" t="s">
        <v>215</v>
      </c>
    </row>
    <row r="211" spans="1:65" s="2" customFormat="1" ht="44.25" customHeight="1">
      <c r="A211" s="36"/>
      <c r="B211" s="37"/>
      <c r="C211" s="177" t="s">
        <v>773</v>
      </c>
      <c r="D211" s="177" t="s">
        <v>218</v>
      </c>
      <c r="E211" s="178" t="s">
        <v>378</v>
      </c>
      <c r="F211" s="179" t="s">
        <v>379</v>
      </c>
      <c r="G211" s="180" t="s">
        <v>91</v>
      </c>
      <c r="H211" s="181">
        <v>391.3</v>
      </c>
      <c r="I211" s="182"/>
      <c r="J211" s="183">
        <f>ROUND(I211*H211,2)</f>
        <v>0</v>
      </c>
      <c r="K211" s="179" t="s">
        <v>221</v>
      </c>
      <c r="L211" s="41"/>
      <c r="M211" s="184" t="s">
        <v>19</v>
      </c>
      <c r="N211" s="185" t="s">
        <v>46</v>
      </c>
      <c r="O211" s="66"/>
      <c r="P211" s="186">
        <f>O211*H211</f>
        <v>0</v>
      </c>
      <c r="Q211" s="186">
        <v>7.9000000000000008E-3</v>
      </c>
      <c r="R211" s="186">
        <f>Q211*H211</f>
        <v>3.0912700000000002</v>
      </c>
      <c r="S211" s="186">
        <v>0</v>
      </c>
      <c r="T211" s="187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8" t="s">
        <v>222</v>
      </c>
      <c r="AT211" s="188" t="s">
        <v>218</v>
      </c>
      <c r="AU211" s="188" t="s">
        <v>85</v>
      </c>
      <c r="AY211" s="19" t="s">
        <v>215</v>
      </c>
      <c r="BE211" s="189">
        <f>IF(N211="základní",J211,0)</f>
        <v>0</v>
      </c>
      <c r="BF211" s="189">
        <f>IF(N211="snížená",J211,0)</f>
        <v>0</v>
      </c>
      <c r="BG211" s="189">
        <f>IF(N211="zákl. přenesená",J211,0)</f>
        <v>0</v>
      </c>
      <c r="BH211" s="189">
        <f>IF(N211="sníž. přenesená",J211,0)</f>
        <v>0</v>
      </c>
      <c r="BI211" s="189">
        <f>IF(N211="nulová",J211,0)</f>
        <v>0</v>
      </c>
      <c r="BJ211" s="19" t="s">
        <v>83</v>
      </c>
      <c r="BK211" s="189">
        <f>ROUND(I211*H211,2)</f>
        <v>0</v>
      </c>
      <c r="BL211" s="19" t="s">
        <v>222</v>
      </c>
      <c r="BM211" s="188" t="s">
        <v>998</v>
      </c>
    </row>
    <row r="212" spans="1:65" s="2" customFormat="1" ht="11.25">
      <c r="A212" s="36"/>
      <c r="B212" s="37"/>
      <c r="C212" s="38"/>
      <c r="D212" s="190" t="s">
        <v>224</v>
      </c>
      <c r="E212" s="38"/>
      <c r="F212" s="191" t="s">
        <v>381</v>
      </c>
      <c r="G212" s="38"/>
      <c r="H212" s="38"/>
      <c r="I212" s="192"/>
      <c r="J212" s="38"/>
      <c r="K212" s="38"/>
      <c r="L212" s="41"/>
      <c r="M212" s="193"/>
      <c r="N212" s="194"/>
      <c r="O212" s="66"/>
      <c r="P212" s="66"/>
      <c r="Q212" s="66"/>
      <c r="R212" s="66"/>
      <c r="S212" s="66"/>
      <c r="T212" s="67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9" t="s">
        <v>224</v>
      </c>
      <c r="AU212" s="19" t="s">
        <v>85</v>
      </c>
    </row>
    <row r="213" spans="1:65" s="13" customFormat="1" ht="11.25">
      <c r="B213" s="195"/>
      <c r="C213" s="196"/>
      <c r="D213" s="197" t="s">
        <v>226</v>
      </c>
      <c r="E213" s="198" t="s">
        <v>19</v>
      </c>
      <c r="F213" s="199" t="s">
        <v>999</v>
      </c>
      <c r="G213" s="196"/>
      <c r="H213" s="198" t="s">
        <v>19</v>
      </c>
      <c r="I213" s="200"/>
      <c r="J213" s="196"/>
      <c r="K213" s="196"/>
      <c r="L213" s="201"/>
      <c r="M213" s="202"/>
      <c r="N213" s="203"/>
      <c r="O213" s="203"/>
      <c r="P213" s="203"/>
      <c r="Q213" s="203"/>
      <c r="R213" s="203"/>
      <c r="S213" s="203"/>
      <c r="T213" s="204"/>
      <c r="AT213" s="205" t="s">
        <v>226</v>
      </c>
      <c r="AU213" s="205" t="s">
        <v>85</v>
      </c>
      <c r="AV213" s="13" t="s">
        <v>83</v>
      </c>
      <c r="AW213" s="13" t="s">
        <v>36</v>
      </c>
      <c r="AX213" s="13" t="s">
        <v>75</v>
      </c>
      <c r="AY213" s="205" t="s">
        <v>215</v>
      </c>
    </row>
    <row r="214" spans="1:65" s="14" customFormat="1" ht="11.25">
      <c r="B214" s="206"/>
      <c r="C214" s="207"/>
      <c r="D214" s="197" t="s">
        <v>226</v>
      </c>
      <c r="E214" s="208" t="s">
        <v>19</v>
      </c>
      <c r="F214" s="209" t="s">
        <v>938</v>
      </c>
      <c r="G214" s="207"/>
      <c r="H214" s="210">
        <v>391.3</v>
      </c>
      <c r="I214" s="211"/>
      <c r="J214" s="207"/>
      <c r="K214" s="207"/>
      <c r="L214" s="212"/>
      <c r="M214" s="213"/>
      <c r="N214" s="214"/>
      <c r="O214" s="214"/>
      <c r="P214" s="214"/>
      <c r="Q214" s="214"/>
      <c r="R214" s="214"/>
      <c r="S214" s="214"/>
      <c r="T214" s="215"/>
      <c r="AT214" s="216" t="s">
        <v>226</v>
      </c>
      <c r="AU214" s="216" t="s">
        <v>85</v>
      </c>
      <c r="AV214" s="14" t="s">
        <v>85</v>
      </c>
      <c r="AW214" s="14" t="s">
        <v>36</v>
      </c>
      <c r="AX214" s="14" t="s">
        <v>83</v>
      </c>
      <c r="AY214" s="216" t="s">
        <v>215</v>
      </c>
    </row>
    <row r="215" spans="1:65" s="2" customFormat="1" ht="44.25" customHeight="1">
      <c r="A215" s="36"/>
      <c r="B215" s="37"/>
      <c r="C215" s="177" t="s">
        <v>779</v>
      </c>
      <c r="D215" s="177" t="s">
        <v>218</v>
      </c>
      <c r="E215" s="178" t="s">
        <v>378</v>
      </c>
      <c r="F215" s="179" t="s">
        <v>379</v>
      </c>
      <c r="G215" s="180" t="s">
        <v>91</v>
      </c>
      <c r="H215" s="181">
        <v>827.05</v>
      </c>
      <c r="I215" s="182"/>
      <c r="J215" s="183">
        <f>ROUND(I215*H215,2)</f>
        <v>0</v>
      </c>
      <c r="K215" s="179" t="s">
        <v>221</v>
      </c>
      <c r="L215" s="41"/>
      <c r="M215" s="184" t="s">
        <v>19</v>
      </c>
      <c r="N215" s="185" t="s">
        <v>46</v>
      </c>
      <c r="O215" s="66"/>
      <c r="P215" s="186">
        <f>O215*H215</f>
        <v>0</v>
      </c>
      <c r="Q215" s="186">
        <v>7.9000000000000008E-3</v>
      </c>
      <c r="R215" s="186">
        <f>Q215*H215</f>
        <v>6.5336950000000007</v>
      </c>
      <c r="S215" s="186">
        <v>0</v>
      </c>
      <c r="T215" s="187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88" t="s">
        <v>222</v>
      </c>
      <c r="AT215" s="188" t="s">
        <v>218</v>
      </c>
      <c r="AU215" s="188" t="s">
        <v>85</v>
      </c>
      <c r="AY215" s="19" t="s">
        <v>215</v>
      </c>
      <c r="BE215" s="189">
        <f>IF(N215="základní",J215,0)</f>
        <v>0</v>
      </c>
      <c r="BF215" s="189">
        <f>IF(N215="snížená",J215,0)</f>
        <v>0</v>
      </c>
      <c r="BG215" s="189">
        <f>IF(N215="zákl. přenesená",J215,0)</f>
        <v>0</v>
      </c>
      <c r="BH215" s="189">
        <f>IF(N215="sníž. přenesená",J215,0)</f>
        <v>0</v>
      </c>
      <c r="BI215" s="189">
        <f>IF(N215="nulová",J215,0)</f>
        <v>0</v>
      </c>
      <c r="BJ215" s="19" t="s">
        <v>83</v>
      </c>
      <c r="BK215" s="189">
        <f>ROUND(I215*H215,2)</f>
        <v>0</v>
      </c>
      <c r="BL215" s="19" t="s">
        <v>222</v>
      </c>
      <c r="BM215" s="188" t="s">
        <v>1000</v>
      </c>
    </row>
    <row r="216" spans="1:65" s="2" customFormat="1" ht="11.25">
      <c r="A216" s="36"/>
      <c r="B216" s="37"/>
      <c r="C216" s="38"/>
      <c r="D216" s="190" t="s">
        <v>224</v>
      </c>
      <c r="E216" s="38"/>
      <c r="F216" s="191" t="s">
        <v>381</v>
      </c>
      <c r="G216" s="38"/>
      <c r="H216" s="38"/>
      <c r="I216" s="192"/>
      <c r="J216" s="38"/>
      <c r="K216" s="38"/>
      <c r="L216" s="41"/>
      <c r="M216" s="193"/>
      <c r="N216" s="194"/>
      <c r="O216" s="66"/>
      <c r="P216" s="66"/>
      <c r="Q216" s="66"/>
      <c r="R216" s="66"/>
      <c r="S216" s="66"/>
      <c r="T216" s="67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9" t="s">
        <v>224</v>
      </c>
      <c r="AU216" s="19" t="s">
        <v>85</v>
      </c>
    </row>
    <row r="217" spans="1:65" s="13" customFormat="1" ht="22.5">
      <c r="B217" s="195"/>
      <c r="C217" s="196"/>
      <c r="D217" s="197" t="s">
        <v>226</v>
      </c>
      <c r="E217" s="198" t="s">
        <v>19</v>
      </c>
      <c r="F217" s="199" t="s">
        <v>1001</v>
      </c>
      <c r="G217" s="196"/>
      <c r="H217" s="198" t="s">
        <v>19</v>
      </c>
      <c r="I217" s="200"/>
      <c r="J217" s="196"/>
      <c r="K217" s="196"/>
      <c r="L217" s="201"/>
      <c r="M217" s="202"/>
      <c r="N217" s="203"/>
      <c r="O217" s="203"/>
      <c r="P217" s="203"/>
      <c r="Q217" s="203"/>
      <c r="R217" s="203"/>
      <c r="S217" s="203"/>
      <c r="T217" s="204"/>
      <c r="AT217" s="205" t="s">
        <v>226</v>
      </c>
      <c r="AU217" s="205" t="s">
        <v>85</v>
      </c>
      <c r="AV217" s="13" t="s">
        <v>83</v>
      </c>
      <c r="AW217" s="13" t="s">
        <v>36</v>
      </c>
      <c r="AX217" s="13" t="s">
        <v>75</v>
      </c>
      <c r="AY217" s="205" t="s">
        <v>215</v>
      </c>
    </row>
    <row r="218" spans="1:65" s="13" customFormat="1" ht="11.25">
      <c r="B218" s="195"/>
      <c r="C218" s="196"/>
      <c r="D218" s="197" t="s">
        <v>226</v>
      </c>
      <c r="E218" s="198" t="s">
        <v>19</v>
      </c>
      <c r="F218" s="199" t="s">
        <v>352</v>
      </c>
      <c r="G218" s="196"/>
      <c r="H218" s="198" t="s">
        <v>19</v>
      </c>
      <c r="I218" s="200"/>
      <c r="J218" s="196"/>
      <c r="K218" s="196"/>
      <c r="L218" s="201"/>
      <c r="M218" s="202"/>
      <c r="N218" s="203"/>
      <c r="O218" s="203"/>
      <c r="P218" s="203"/>
      <c r="Q218" s="203"/>
      <c r="R218" s="203"/>
      <c r="S218" s="203"/>
      <c r="T218" s="204"/>
      <c r="AT218" s="205" t="s">
        <v>226</v>
      </c>
      <c r="AU218" s="205" t="s">
        <v>85</v>
      </c>
      <c r="AV218" s="13" t="s">
        <v>83</v>
      </c>
      <c r="AW218" s="13" t="s">
        <v>36</v>
      </c>
      <c r="AX218" s="13" t="s">
        <v>75</v>
      </c>
      <c r="AY218" s="205" t="s">
        <v>215</v>
      </c>
    </row>
    <row r="219" spans="1:65" s="14" customFormat="1" ht="11.25">
      <c r="B219" s="206"/>
      <c r="C219" s="207"/>
      <c r="D219" s="197" t="s">
        <v>226</v>
      </c>
      <c r="E219" s="208" t="s">
        <v>19</v>
      </c>
      <c r="F219" s="209" t="s">
        <v>1002</v>
      </c>
      <c r="G219" s="207"/>
      <c r="H219" s="210">
        <v>827.05</v>
      </c>
      <c r="I219" s="211"/>
      <c r="J219" s="207"/>
      <c r="K219" s="207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226</v>
      </c>
      <c r="AU219" s="216" t="s">
        <v>85</v>
      </c>
      <c r="AV219" s="14" t="s">
        <v>85</v>
      </c>
      <c r="AW219" s="14" t="s">
        <v>36</v>
      </c>
      <c r="AX219" s="14" t="s">
        <v>75</v>
      </c>
      <c r="AY219" s="216" t="s">
        <v>215</v>
      </c>
    </row>
    <row r="220" spans="1:65" s="15" customFormat="1" ht="11.25">
      <c r="B220" s="227"/>
      <c r="C220" s="228"/>
      <c r="D220" s="197" t="s">
        <v>226</v>
      </c>
      <c r="E220" s="229" t="s">
        <v>19</v>
      </c>
      <c r="F220" s="230" t="s">
        <v>323</v>
      </c>
      <c r="G220" s="228"/>
      <c r="H220" s="231">
        <v>827.05</v>
      </c>
      <c r="I220" s="232"/>
      <c r="J220" s="228"/>
      <c r="K220" s="228"/>
      <c r="L220" s="233"/>
      <c r="M220" s="234"/>
      <c r="N220" s="235"/>
      <c r="O220" s="235"/>
      <c r="P220" s="235"/>
      <c r="Q220" s="235"/>
      <c r="R220" s="235"/>
      <c r="S220" s="235"/>
      <c r="T220" s="236"/>
      <c r="AT220" s="237" t="s">
        <v>226</v>
      </c>
      <c r="AU220" s="237" t="s">
        <v>85</v>
      </c>
      <c r="AV220" s="15" t="s">
        <v>222</v>
      </c>
      <c r="AW220" s="15" t="s">
        <v>36</v>
      </c>
      <c r="AX220" s="15" t="s">
        <v>83</v>
      </c>
      <c r="AY220" s="237" t="s">
        <v>215</v>
      </c>
    </row>
    <row r="221" spans="1:65" s="2" customFormat="1" ht="37.9" customHeight="1">
      <c r="A221" s="36"/>
      <c r="B221" s="37"/>
      <c r="C221" s="177" t="s">
        <v>693</v>
      </c>
      <c r="D221" s="177" t="s">
        <v>218</v>
      </c>
      <c r="E221" s="178" t="s">
        <v>389</v>
      </c>
      <c r="F221" s="179" t="s">
        <v>390</v>
      </c>
      <c r="G221" s="180" t="s">
        <v>91</v>
      </c>
      <c r="H221" s="181">
        <v>478</v>
      </c>
      <c r="I221" s="182"/>
      <c r="J221" s="183">
        <f>ROUND(I221*H221,2)</f>
        <v>0</v>
      </c>
      <c r="K221" s="179" t="s">
        <v>221</v>
      </c>
      <c r="L221" s="41"/>
      <c r="M221" s="184" t="s">
        <v>19</v>
      </c>
      <c r="N221" s="185" t="s">
        <v>46</v>
      </c>
      <c r="O221" s="66"/>
      <c r="P221" s="186">
        <f>O221*H221</f>
        <v>0</v>
      </c>
      <c r="Q221" s="186">
        <v>2.0000000000000002E-5</v>
      </c>
      <c r="R221" s="186">
        <f>Q221*H221</f>
        <v>9.5600000000000008E-3</v>
      </c>
      <c r="S221" s="186">
        <v>1.0000000000000001E-5</v>
      </c>
      <c r="T221" s="187">
        <f>S221*H221</f>
        <v>4.7800000000000004E-3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88" t="s">
        <v>222</v>
      </c>
      <c r="AT221" s="188" t="s">
        <v>218</v>
      </c>
      <c r="AU221" s="188" t="s">
        <v>85</v>
      </c>
      <c r="AY221" s="19" t="s">
        <v>215</v>
      </c>
      <c r="BE221" s="189">
        <f>IF(N221="základní",J221,0)</f>
        <v>0</v>
      </c>
      <c r="BF221" s="189">
        <f>IF(N221="snížená",J221,0)</f>
        <v>0</v>
      </c>
      <c r="BG221" s="189">
        <f>IF(N221="zákl. přenesená",J221,0)</f>
        <v>0</v>
      </c>
      <c r="BH221" s="189">
        <f>IF(N221="sníž. přenesená",J221,0)</f>
        <v>0</v>
      </c>
      <c r="BI221" s="189">
        <f>IF(N221="nulová",J221,0)</f>
        <v>0</v>
      </c>
      <c r="BJ221" s="19" t="s">
        <v>83</v>
      </c>
      <c r="BK221" s="189">
        <f>ROUND(I221*H221,2)</f>
        <v>0</v>
      </c>
      <c r="BL221" s="19" t="s">
        <v>222</v>
      </c>
      <c r="BM221" s="188" t="s">
        <v>1003</v>
      </c>
    </row>
    <row r="222" spans="1:65" s="2" customFormat="1" ht="11.25">
      <c r="A222" s="36"/>
      <c r="B222" s="37"/>
      <c r="C222" s="38"/>
      <c r="D222" s="190" t="s">
        <v>224</v>
      </c>
      <c r="E222" s="38"/>
      <c r="F222" s="191" t="s">
        <v>392</v>
      </c>
      <c r="G222" s="38"/>
      <c r="H222" s="38"/>
      <c r="I222" s="192"/>
      <c r="J222" s="38"/>
      <c r="K222" s="38"/>
      <c r="L222" s="41"/>
      <c r="M222" s="193"/>
      <c r="N222" s="194"/>
      <c r="O222" s="66"/>
      <c r="P222" s="66"/>
      <c r="Q222" s="66"/>
      <c r="R222" s="66"/>
      <c r="S222" s="66"/>
      <c r="T222" s="67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9" t="s">
        <v>224</v>
      </c>
      <c r="AU222" s="19" t="s">
        <v>85</v>
      </c>
    </row>
    <row r="223" spans="1:65" s="13" customFormat="1" ht="11.25">
      <c r="B223" s="195"/>
      <c r="C223" s="196"/>
      <c r="D223" s="197" t="s">
        <v>226</v>
      </c>
      <c r="E223" s="198" t="s">
        <v>19</v>
      </c>
      <c r="F223" s="199" t="s">
        <v>1004</v>
      </c>
      <c r="G223" s="196"/>
      <c r="H223" s="198" t="s">
        <v>19</v>
      </c>
      <c r="I223" s="200"/>
      <c r="J223" s="196"/>
      <c r="K223" s="196"/>
      <c r="L223" s="201"/>
      <c r="M223" s="202"/>
      <c r="N223" s="203"/>
      <c r="O223" s="203"/>
      <c r="P223" s="203"/>
      <c r="Q223" s="203"/>
      <c r="R223" s="203"/>
      <c r="S223" s="203"/>
      <c r="T223" s="204"/>
      <c r="AT223" s="205" t="s">
        <v>226</v>
      </c>
      <c r="AU223" s="205" t="s">
        <v>85</v>
      </c>
      <c r="AV223" s="13" t="s">
        <v>83</v>
      </c>
      <c r="AW223" s="13" t="s">
        <v>36</v>
      </c>
      <c r="AX223" s="13" t="s">
        <v>75</v>
      </c>
      <c r="AY223" s="205" t="s">
        <v>215</v>
      </c>
    </row>
    <row r="224" spans="1:65" s="14" customFormat="1" ht="11.25">
      <c r="B224" s="206"/>
      <c r="C224" s="207"/>
      <c r="D224" s="197" t="s">
        <v>226</v>
      </c>
      <c r="E224" s="208" t="s">
        <v>19</v>
      </c>
      <c r="F224" s="209" t="s">
        <v>898</v>
      </c>
      <c r="G224" s="207"/>
      <c r="H224" s="210">
        <v>478</v>
      </c>
      <c r="I224" s="211"/>
      <c r="J224" s="207"/>
      <c r="K224" s="207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226</v>
      </c>
      <c r="AU224" s="216" t="s">
        <v>85</v>
      </c>
      <c r="AV224" s="14" t="s">
        <v>85</v>
      </c>
      <c r="AW224" s="14" t="s">
        <v>36</v>
      </c>
      <c r="AX224" s="14" t="s">
        <v>83</v>
      </c>
      <c r="AY224" s="216" t="s">
        <v>215</v>
      </c>
    </row>
    <row r="225" spans="1:65" s="2" customFormat="1" ht="33" customHeight="1">
      <c r="A225" s="36"/>
      <c r="B225" s="37"/>
      <c r="C225" s="177" t="s">
        <v>1005</v>
      </c>
      <c r="D225" s="177" t="s">
        <v>218</v>
      </c>
      <c r="E225" s="178" t="s">
        <v>1006</v>
      </c>
      <c r="F225" s="179" t="s">
        <v>1007</v>
      </c>
      <c r="G225" s="180" t="s">
        <v>246</v>
      </c>
      <c r="H225" s="181">
        <v>1.6240000000000001</v>
      </c>
      <c r="I225" s="182"/>
      <c r="J225" s="183">
        <f>ROUND(I225*H225,2)</f>
        <v>0</v>
      </c>
      <c r="K225" s="179" t="s">
        <v>221</v>
      </c>
      <c r="L225" s="41"/>
      <c r="M225" s="184" t="s">
        <v>19</v>
      </c>
      <c r="N225" s="185" t="s">
        <v>46</v>
      </c>
      <c r="O225" s="66"/>
      <c r="P225" s="186">
        <f>O225*H225</f>
        <v>0</v>
      </c>
      <c r="Q225" s="186">
        <v>2.5018699999999998</v>
      </c>
      <c r="R225" s="186">
        <f>Q225*H225</f>
        <v>4.0630368800000003</v>
      </c>
      <c r="S225" s="186">
        <v>0</v>
      </c>
      <c r="T225" s="187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88" t="s">
        <v>222</v>
      </c>
      <c r="AT225" s="188" t="s">
        <v>218</v>
      </c>
      <c r="AU225" s="188" t="s">
        <v>85</v>
      </c>
      <c r="AY225" s="19" t="s">
        <v>215</v>
      </c>
      <c r="BE225" s="189">
        <f>IF(N225="základní",J225,0)</f>
        <v>0</v>
      </c>
      <c r="BF225" s="189">
        <f>IF(N225="snížená",J225,0)</f>
        <v>0</v>
      </c>
      <c r="BG225" s="189">
        <f>IF(N225="zákl. přenesená",J225,0)</f>
        <v>0</v>
      </c>
      <c r="BH225" s="189">
        <f>IF(N225="sníž. přenesená",J225,0)</f>
        <v>0</v>
      </c>
      <c r="BI225" s="189">
        <f>IF(N225="nulová",J225,0)</f>
        <v>0</v>
      </c>
      <c r="BJ225" s="19" t="s">
        <v>83</v>
      </c>
      <c r="BK225" s="189">
        <f>ROUND(I225*H225,2)</f>
        <v>0</v>
      </c>
      <c r="BL225" s="19" t="s">
        <v>222</v>
      </c>
      <c r="BM225" s="188" t="s">
        <v>1008</v>
      </c>
    </row>
    <row r="226" spans="1:65" s="2" customFormat="1" ht="11.25">
      <c r="A226" s="36"/>
      <c r="B226" s="37"/>
      <c r="C226" s="38"/>
      <c r="D226" s="190" t="s">
        <v>224</v>
      </c>
      <c r="E226" s="38"/>
      <c r="F226" s="191" t="s">
        <v>1009</v>
      </c>
      <c r="G226" s="38"/>
      <c r="H226" s="38"/>
      <c r="I226" s="192"/>
      <c r="J226" s="38"/>
      <c r="K226" s="38"/>
      <c r="L226" s="41"/>
      <c r="M226" s="193"/>
      <c r="N226" s="194"/>
      <c r="O226" s="66"/>
      <c r="P226" s="66"/>
      <c r="Q226" s="66"/>
      <c r="R226" s="66"/>
      <c r="S226" s="66"/>
      <c r="T226" s="67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9" t="s">
        <v>224</v>
      </c>
      <c r="AU226" s="19" t="s">
        <v>85</v>
      </c>
    </row>
    <row r="227" spans="1:65" s="13" customFormat="1" ht="11.25">
      <c r="B227" s="195"/>
      <c r="C227" s="196"/>
      <c r="D227" s="197" t="s">
        <v>226</v>
      </c>
      <c r="E227" s="198" t="s">
        <v>19</v>
      </c>
      <c r="F227" s="199" t="s">
        <v>1010</v>
      </c>
      <c r="G227" s="196"/>
      <c r="H227" s="198" t="s">
        <v>19</v>
      </c>
      <c r="I227" s="200"/>
      <c r="J227" s="196"/>
      <c r="K227" s="196"/>
      <c r="L227" s="201"/>
      <c r="M227" s="202"/>
      <c r="N227" s="203"/>
      <c r="O227" s="203"/>
      <c r="P227" s="203"/>
      <c r="Q227" s="203"/>
      <c r="R227" s="203"/>
      <c r="S227" s="203"/>
      <c r="T227" s="204"/>
      <c r="AT227" s="205" t="s">
        <v>226</v>
      </c>
      <c r="AU227" s="205" t="s">
        <v>85</v>
      </c>
      <c r="AV227" s="13" t="s">
        <v>83</v>
      </c>
      <c r="AW227" s="13" t="s">
        <v>36</v>
      </c>
      <c r="AX227" s="13" t="s">
        <v>75</v>
      </c>
      <c r="AY227" s="205" t="s">
        <v>215</v>
      </c>
    </row>
    <row r="228" spans="1:65" s="14" customFormat="1" ht="11.25">
      <c r="B228" s="206"/>
      <c r="C228" s="207"/>
      <c r="D228" s="197" t="s">
        <v>226</v>
      </c>
      <c r="E228" s="208" t="s">
        <v>19</v>
      </c>
      <c r="F228" s="209" t="s">
        <v>1011</v>
      </c>
      <c r="G228" s="207"/>
      <c r="H228" s="210">
        <v>1.6240000000000001</v>
      </c>
      <c r="I228" s="211"/>
      <c r="J228" s="207"/>
      <c r="K228" s="207"/>
      <c r="L228" s="212"/>
      <c r="M228" s="213"/>
      <c r="N228" s="214"/>
      <c r="O228" s="214"/>
      <c r="P228" s="214"/>
      <c r="Q228" s="214"/>
      <c r="R228" s="214"/>
      <c r="S228" s="214"/>
      <c r="T228" s="215"/>
      <c r="AT228" s="216" t="s">
        <v>226</v>
      </c>
      <c r="AU228" s="216" t="s">
        <v>85</v>
      </c>
      <c r="AV228" s="14" t="s">
        <v>85</v>
      </c>
      <c r="AW228" s="14" t="s">
        <v>36</v>
      </c>
      <c r="AX228" s="14" t="s">
        <v>83</v>
      </c>
      <c r="AY228" s="216" t="s">
        <v>215</v>
      </c>
    </row>
    <row r="229" spans="1:65" s="2" customFormat="1" ht="37.9" customHeight="1">
      <c r="A229" s="36"/>
      <c r="B229" s="37"/>
      <c r="C229" s="177" t="s">
        <v>594</v>
      </c>
      <c r="D229" s="177" t="s">
        <v>218</v>
      </c>
      <c r="E229" s="178" t="s">
        <v>1012</v>
      </c>
      <c r="F229" s="179" t="s">
        <v>1013</v>
      </c>
      <c r="G229" s="180" t="s">
        <v>91</v>
      </c>
      <c r="H229" s="181">
        <v>52.03</v>
      </c>
      <c r="I229" s="182"/>
      <c r="J229" s="183">
        <f>ROUND(I229*H229,2)</f>
        <v>0</v>
      </c>
      <c r="K229" s="179" t="s">
        <v>221</v>
      </c>
      <c r="L229" s="41"/>
      <c r="M229" s="184" t="s">
        <v>19</v>
      </c>
      <c r="N229" s="185" t="s">
        <v>46</v>
      </c>
      <c r="O229" s="66"/>
      <c r="P229" s="186">
        <f>O229*H229</f>
        <v>0</v>
      </c>
      <c r="Q229" s="186">
        <v>3.2000000000000002E-3</v>
      </c>
      <c r="R229" s="186">
        <f>Q229*H229</f>
        <v>0.16649600000000001</v>
      </c>
      <c r="S229" s="186">
        <v>0</v>
      </c>
      <c r="T229" s="187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88" t="s">
        <v>222</v>
      </c>
      <c r="AT229" s="188" t="s">
        <v>218</v>
      </c>
      <c r="AU229" s="188" t="s">
        <v>85</v>
      </c>
      <c r="AY229" s="19" t="s">
        <v>215</v>
      </c>
      <c r="BE229" s="189">
        <f>IF(N229="základní",J229,0)</f>
        <v>0</v>
      </c>
      <c r="BF229" s="189">
        <f>IF(N229="snížená",J229,0)</f>
        <v>0</v>
      </c>
      <c r="BG229" s="189">
        <f>IF(N229="zákl. přenesená",J229,0)</f>
        <v>0</v>
      </c>
      <c r="BH229" s="189">
        <f>IF(N229="sníž. přenesená",J229,0)</f>
        <v>0</v>
      </c>
      <c r="BI229" s="189">
        <f>IF(N229="nulová",J229,0)</f>
        <v>0</v>
      </c>
      <c r="BJ229" s="19" t="s">
        <v>83</v>
      </c>
      <c r="BK229" s="189">
        <f>ROUND(I229*H229,2)</f>
        <v>0</v>
      </c>
      <c r="BL229" s="19" t="s">
        <v>222</v>
      </c>
      <c r="BM229" s="188" t="s">
        <v>1014</v>
      </c>
    </row>
    <row r="230" spans="1:65" s="2" customFormat="1" ht="11.25">
      <c r="A230" s="36"/>
      <c r="B230" s="37"/>
      <c r="C230" s="38"/>
      <c r="D230" s="190" t="s">
        <v>224</v>
      </c>
      <c r="E230" s="38"/>
      <c r="F230" s="191" t="s">
        <v>1015</v>
      </c>
      <c r="G230" s="38"/>
      <c r="H230" s="38"/>
      <c r="I230" s="192"/>
      <c r="J230" s="38"/>
      <c r="K230" s="38"/>
      <c r="L230" s="41"/>
      <c r="M230" s="193"/>
      <c r="N230" s="194"/>
      <c r="O230" s="66"/>
      <c r="P230" s="66"/>
      <c r="Q230" s="66"/>
      <c r="R230" s="66"/>
      <c r="S230" s="66"/>
      <c r="T230" s="67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9" t="s">
        <v>224</v>
      </c>
      <c r="AU230" s="19" t="s">
        <v>85</v>
      </c>
    </row>
    <row r="231" spans="1:65" s="13" customFormat="1" ht="11.25">
      <c r="B231" s="195"/>
      <c r="C231" s="196"/>
      <c r="D231" s="197" t="s">
        <v>226</v>
      </c>
      <c r="E231" s="198" t="s">
        <v>19</v>
      </c>
      <c r="F231" s="199" t="s">
        <v>1016</v>
      </c>
      <c r="G231" s="196"/>
      <c r="H231" s="198" t="s">
        <v>19</v>
      </c>
      <c r="I231" s="200"/>
      <c r="J231" s="196"/>
      <c r="K231" s="196"/>
      <c r="L231" s="201"/>
      <c r="M231" s="202"/>
      <c r="N231" s="203"/>
      <c r="O231" s="203"/>
      <c r="P231" s="203"/>
      <c r="Q231" s="203"/>
      <c r="R231" s="203"/>
      <c r="S231" s="203"/>
      <c r="T231" s="204"/>
      <c r="AT231" s="205" t="s">
        <v>226</v>
      </c>
      <c r="AU231" s="205" t="s">
        <v>85</v>
      </c>
      <c r="AV231" s="13" t="s">
        <v>83</v>
      </c>
      <c r="AW231" s="13" t="s">
        <v>36</v>
      </c>
      <c r="AX231" s="13" t="s">
        <v>75</v>
      </c>
      <c r="AY231" s="205" t="s">
        <v>215</v>
      </c>
    </row>
    <row r="232" spans="1:65" s="14" customFormat="1" ht="11.25">
      <c r="B232" s="206"/>
      <c r="C232" s="207"/>
      <c r="D232" s="197" t="s">
        <v>226</v>
      </c>
      <c r="E232" s="208" t="s">
        <v>19</v>
      </c>
      <c r="F232" s="209" t="s">
        <v>1017</v>
      </c>
      <c r="G232" s="207"/>
      <c r="H232" s="210">
        <v>26.51</v>
      </c>
      <c r="I232" s="211"/>
      <c r="J232" s="207"/>
      <c r="K232" s="207"/>
      <c r="L232" s="212"/>
      <c r="M232" s="213"/>
      <c r="N232" s="214"/>
      <c r="O232" s="214"/>
      <c r="P232" s="214"/>
      <c r="Q232" s="214"/>
      <c r="R232" s="214"/>
      <c r="S232" s="214"/>
      <c r="T232" s="215"/>
      <c r="AT232" s="216" t="s">
        <v>226</v>
      </c>
      <c r="AU232" s="216" t="s">
        <v>85</v>
      </c>
      <c r="AV232" s="14" t="s">
        <v>85</v>
      </c>
      <c r="AW232" s="14" t="s">
        <v>36</v>
      </c>
      <c r="AX232" s="14" t="s">
        <v>75</v>
      </c>
      <c r="AY232" s="216" t="s">
        <v>215</v>
      </c>
    </row>
    <row r="233" spans="1:65" s="13" customFormat="1" ht="11.25">
      <c r="B233" s="195"/>
      <c r="C233" s="196"/>
      <c r="D233" s="197" t="s">
        <v>226</v>
      </c>
      <c r="E233" s="198" t="s">
        <v>19</v>
      </c>
      <c r="F233" s="199" t="s">
        <v>1018</v>
      </c>
      <c r="G233" s="196"/>
      <c r="H233" s="198" t="s">
        <v>19</v>
      </c>
      <c r="I233" s="200"/>
      <c r="J233" s="196"/>
      <c r="K233" s="196"/>
      <c r="L233" s="201"/>
      <c r="M233" s="202"/>
      <c r="N233" s="203"/>
      <c r="O233" s="203"/>
      <c r="P233" s="203"/>
      <c r="Q233" s="203"/>
      <c r="R233" s="203"/>
      <c r="S233" s="203"/>
      <c r="T233" s="204"/>
      <c r="AT233" s="205" t="s">
        <v>226</v>
      </c>
      <c r="AU233" s="205" t="s">
        <v>85</v>
      </c>
      <c r="AV233" s="13" t="s">
        <v>83</v>
      </c>
      <c r="AW233" s="13" t="s">
        <v>36</v>
      </c>
      <c r="AX233" s="13" t="s">
        <v>75</v>
      </c>
      <c r="AY233" s="205" t="s">
        <v>215</v>
      </c>
    </row>
    <row r="234" spans="1:65" s="14" customFormat="1" ht="11.25">
      <c r="B234" s="206"/>
      <c r="C234" s="207"/>
      <c r="D234" s="197" t="s">
        <v>226</v>
      </c>
      <c r="E234" s="208" t="s">
        <v>19</v>
      </c>
      <c r="F234" s="209" t="s">
        <v>1019</v>
      </c>
      <c r="G234" s="207"/>
      <c r="H234" s="210">
        <v>25.52</v>
      </c>
      <c r="I234" s="211"/>
      <c r="J234" s="207"/>
      <c r="K234" s="207"/>
      <c r="L234" s="212"/>
      <c r="M234" s="213"/>
      <c r="N234" s="214"/>
      <c r="O234" s="214"/>
      <c r="P234" s="214"/>
      <c r="Q234" s="214"/>
      <c r="R234" s="214"/>
      <c r="S234" s="214"/>
      <c r="T234" s="215"/>
      <c r="AT234" s="216" t="s">
        <v>226</v>
      </c>
      <c r="AU234" s="216" t="s">
        <v>85</v>
      </c>
      <c r="AV234" s="14" t="s">
        <v>85</v>
      </c>
      <c r="AW234" s="14" t="s">
        <v>36</v>
      </c>
      <c r="AX234" s="14" t="s">
        <v>75</v>
      </c>
      <c r="AY234" s="216" t="s">
        <v>215</v>
      </c>
    </row>
    <row r="235" spans="1:65" s="15" customFormat="1" ht="11.25">
      <c r="B235" s="227"/>
      <c r="C235" s="228"/>
      <c r="D235" s="197" t="s">
        <v>226</v>
      </c>
      <c r="E235" s="229" t="s">
        <v>19</v>
      </c>
      <c r="F235" s="230" t="s">
        <v>323</v>
      </c>
      <c r="G235" s="228"/>
      <c r="H235" s="231">
        <v>52.03</v>
      </c>
      <c r="I235" s="232"/>
      <c r="J235" s="228"/>
      <c r="K235" s="228"/>
      <c r="L235" s="233"/>
      <c r="M235" s="234"/>
      <c r="N235" s="235"/>
      <c r="O235" s="235"/>
      <c r="P235" s="235"/>
      <c r="Q235" s="235"/>
      <c r="R235" s="235"/>
      <c r="S235" s="235"/>
      <c r="T235" s="236"/>
      <c r="AT235" s="237" t="s">
        <v>226</v>
      </c>
      <c r="AU235" s="237" t="s">
        <v>85</v>
      </c>
      <c r="AV235" s="15" t="s">
        <v>222</v>
      </c>
      <c r="AW235" s="15" t="s">
        <v>36</v>
      </c>
      <c r="AX235" s="15" t="s">
        <v>83</v>
      </c>
      <c r="AY235" s="237" t="s">
        <v>215</v>
      </c>
    </row>
    <row r="236" spans="1:65" s="2" customFormat="1" ht="24.2" customHeight="1">
      <c r="A236" s="36"/>
      <c r="B236" s="37"/>
      <c r="C236" s="217" t="s">
        <v>715</v>
      </c>
      <c r="D236" s="217" t="s">
        <v>288</v>
      </c>
      <c r="E236" s="218" t="s">
        <v>1020</v>
      </c>
      <c r="F236" s="219" t="s">
        <v>1021</v>
      </c>
      <c r="G236" s="220" t="s">
        <v>91</v>
      </c>
      <c r="H236" s="221">
        <v>53.070999999999998</v>
      </c>
      <c r="I236" s="222"/>
      <c r="J236" s="223">
        <f>ROUND(I236*H236,2)</f>
        <v>0</v>
      </c>
      <c r="K236" s="219" t="s">
        <v>221</v>
      </c>
      <c r="L236" s="224"/>
      <c r="M236" s="225" t="s">
        <v>19</v>
      </c>
      <c r="N236" s="226" t="s">
        <v>46</v>
      </c>
      <c r="O236" s="66"/>
      <c r="P236" s="186">
        <f>O236*H236</f>
        <v>0</v>
      </c>
      <c r="Q236" s="186">
        <v>8.7999999999999995E-2</v>
      </c>
      <c r="R236" s="186">
        <f>Q236*H236</f>
        <v>4.670248</v>
      </c>
      <c r="S236" s="186">
        <v>0</v>
      </c>
      <c r="T236" s="187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88" t="s">
        <v>292</v>
      </c>
      <c r="AT236" s="188" t="s">
        <v>288</v>
      </c>
      <c r="AU236" s="188" t="s">
        <v>85</v>
      </c>
      <c r="AY236" s="19" t="s">
        <v>215</v>
      </c>
      <c r="BE236" s="189">
        <f>IF(N236="základní",J236,0)</f>
        <v>0</v>
      </c>
      <c r="BF236" s="189">
        <f>IF(N236="snížená",J236,0)</f>
        <v>0</v>
      </c>
      <c r="BG236" s="189">
        <f>IF(N236="zákl. přenesená",J236,0)</f>
        <v>0</v>
      </c>
      <c r="BH236" s="189">
        <f>IF(N236="sníž. přenesená",J236,0)</f>
        <v>0</v>
      </c>
      <c r="BI236" s="189">
        <f>IF(N236="nulová",J236,0)</f>
        <v>0</v>
      </c>
      <c r="BJ236" s="19" t="s">
        <v>83</v>
      </c>
      <c r="BK236" s="189">
        <f>ROUND(I236*H236,2)</f>
        <v>0</v>
      </c>
      <c r="BL236" s="19" t="s">
        <v>222</v>
      </c>
      <c r="BM236" s="188" t="s">
        <v>1022</v>
      </c>
    </row>
    <row r="237" spans="1:65" s="14" customFormat="1" ht="11.25">
      <c r="B237" s="206"/>
      <c r="C237" s="207"/>
      <c r="D237" s="197" t="s">
        <v>226</v>
      </c>
      <c r="E237" s="207"/>
      <c r="F237" s="209" t="s">
        <v>1023</v>
      </c>
      <c r="G237" s="207"/>
      <c r="H237" s="210">
        <v>53.070999999999998</v>
      </c>
      <c r="I237" s="211"/>
      <c r="J237" s="207"/>
      <c r="K237" s="207"/>
      <c r="L237" s="212"/>
      <c r="M237" s="213"/>
      <c r="N237" s="214"/>
      <c r="O237" s="214"/>
      <c r="P237" s="214"/>
      <c r="Q237" s="214"/>
      <c r="R237" s="214"/>
      <c r="S237" s="214"/>
      <c r="T237" s="215"/>
      <c r="AT237" s="216" t="s">
        <v>226</v>
      </c>
      <c r="AU237" s="216" t="s">
        <v>85</v>
      </c>
      <c r="AV237" s="14" t="s">
        <v>85</v>
      </c>
      <c r="AW237" s="14" t="s">
        <v>4</v>
      </c>
      <c r="AX237" s="14" t="s">
        <v>83</v>
      </c>
      <c r="AY237" s="216" t="s">
        <v>215</v>
      </c>
    </row>
    <row r="238" spans="1:65" s="12" customFormat="1" ht="22.9" customHeight="1">
      <c r="B238" s="161"/>
      <c r="C238" s="162"/>
      <c r="D238" s="163" t="s">
        <v>74</v>
      </c>
      <c r="E238" s="175" t="s">
        <v>97</v>
      </c>
      <c r="F238" s="175" t="s">
        <v>394</v>
      </c>
      <c r="G238" s="162"/>
      <c r="H238" s="162"/>
      <c r="I238" s="165"/>
      <c r="J238" s="176">
        <f>BK238</f>
        <v>0</v>
      </c>
      <c r="K238" s="162"/>
      <c r="L238" s="167"/>
      <c r="M238" s="168"/>
      <c r="N238" s="169"/>
      <c r="O238" s="169"/>
      <c r="P238" s="170">
        <f>SUM(P239:P327)</f>
        <v>0</v>
      </c>
      <c r="Q238" s="169"/>
      <c r="R238" s="170">
        <f>SUM(R239:R327)</f>
        <v>1.3860194999999997</v>
      </c>
      <c r="S238" s="169"/>
      <c r="T238" s="171">
        <f>SUM(T239:T327)</f>
        <v>135.148878</v>
      </c>
      <c r="AR238" s="172" t="s">
        <v>83</v>
      </c>
      <c r="AT238" s="173" t="s">
        <v>74</v>
      </c>
      <c r="AU238" s="173" t="s">
        <v>83</v>
      </c>
      <c r="AY238" s="172" t="s">
        <v>215</v>
      </c>
      <c r="BK238" s="174">
        <f>SUM(BK239:BK327)</f>
        <v>0</v>
      </c>
    </row>
    <row r="239" spans="1:65" s="2" customFormat="1" ht="49.15" customHeight="1">
      <c r="A239" s="36"/>
      <c r="B239" s="37"/>
      <c r="C239" s="177" t="s">
        <v>304</v>
      </c>
      <c r="D239" s="177" t="s">
        <v>218</v>
      </c>
      <c r="E239" s="178" t="s">
        <v>396</v>
      </c>
      <c r="F239" s="179" t="s">
        <v>397</v>
      </c>
      <c r="G239" s="180" t="s">
        <v>96</v>
      </c>
      <c r="H239" s="181">
        <v>8.25</v>
      </c>
      <c r="I239" s="182"/>
      <c r="J239" s="183">
        <f>ROUND(I239*H239,2)</f>
        <v>0</v>
      </c>
      <c r="K239" s="179" t="s">
        <v>221</v>
      </c>
      <c r="L239" s="41"/>
      <c r="M239" s="184" t="s">
        <v>19</v>
      </c>
      <c r="N239" s="185" t="s">
        <v>46</v>
      </c>
      <c r="O239" s="66"/>
      <c r="P239" s="186">
        <f>O239*H239</f>
        <v>0</v>
      </c>
      <c r="Q239" s="186">
        <v>0.14041999999999999</v>
      </c>
      <c r="R239" s="186">
        <f>Q239*H239</f>
        <v>1.1584649999999999</v>
      </c>
      <c r="S239" s="186">
        <v>0</v>
      </c>
      <c r="T239" s="187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88" t="s">
        <v>222</v>
      </c>
      <c r="AT239" s="188" t="s">
        <v>218</v>
      </c>
      <c r="AU239" s="188" t="s">
        <v>85</v>
      </c>
      <c r="AY239" s="19" t="s">
        <v>215</v>
      </c>
      <c r="BE239" s="189">
        <f>IF(N239="základní",J239,0)</f>
        <v>0</v>
      </c>
      <c r="BF239" s="189">
        <f>IF(N239="snížená",J239,0)</f>
        <v>0</v>
      </c>
      <c r="BG239" s="189">
        <f>IF(N239="zákl. přenesená",J239,0)</f>
        <v>0</v>
      </c>
      <c r="BH239" s="189">
        <f>IF(N239="sníž. přenesená",J239,0)</f>
        <v>0</v>
      </c>
      <c r="BI239" s="189">
        <f>IF(N239="nulová",J239,0)</f>
        <v>0</v>
      </c>
      <c r="BJ239" s="19" t="s">
        <v>83</v>
      </c>
      <c r="BK239" s="189">
        <f>ROUND(I239*H239,2)</f>
        <v>0</v>
      </c>
      <c r="BL239" s="19" t="s">
        <v>222</v>
      </c>
      <c r="BM239" s="188" t="s">
        <v>1024</v>
      </c>
    </row>
    <row r="240" spans="1:65" s="2" customFormat="1" ht="11.25">
      <c r="A240" s="36"/>
      <c r="B240" s="37"/>
      <c r="C240" s="38"/>
      <c r="D240" s="190" t="s">
        <v>224</v>
      </c>
      <c r="E240" s="38"/>
      <c r="F240" s="191" t="s">
        <v>399</v>
      </c>
      <c r="G240" s="38"/>
      <c r="H240" s="38"/>
      <c r="I240" s="192"/>
      <c r="J240" s="38"/>
      <c r="K240" s="38"/>
      <c r="L240" s="41"/>
      <c r="M240" s="193"/>
      <c r="N240" s="194"/>
      <c r="O240" s="66"/>
      <c r="P240" s="66"/>
      <c r="Q240" s="66"/>
      <c r="R240" s="66"/>
      <c r="S240" s="66"/>
      <c r="T240" s="67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9" t="s">
        <v>224</v>
      </c>
      <c r="AU240" s="19" t="s">
        <v>85</v>
      </c>
    </row>
    <row r="241" spans="1:65" s="13" customFormat="1" ht="11.25">
      <c r="B241" s="195"/>
      <c r="C241" s="196"/>
      <c r="D241" s="197" t="s">
        <v>226</v>
      </c>
      <c r="E241" s="198" t="s">
        <v>19</v>
      </c>
      <c r="F241" s="199" t="s">
        <v>400</v>
      </c>
      <c r="G241" s="196"/>
      <c r="H241" s="198" t="s">
        <v>19</v>
      </c>
      <c r="I241" s="200"/>
      <c r="J241" s="196"/>
      <c r="K241" s="196"/>
      <c r="L241" s="201"/>
      <c r="M241" s="202"/>
      <c r="N241" s="203"/>
      <c r="O241" s="203"/>
      <c r="P241" s="203"/>
      <c r="Q241" s="203"/>
      <c r="R241" s="203"/>
      <c r="S241" s="203"/>
      <c r="T241" s="204"/>
      <c r="AT241" s="205" t="s">
        <v>226</v>
      </c>
      <c r="AU241" s="205" t="s">
        <v>85</v>
      </c>
      <c r="AV241" s="13" t="s">
        <v>83</v>
      </c>
      <c r="AW241" s="13" t="s">
        <v>36</v>
      </c>
      <c r="AX241" s="13" t="s">
        <v>75</v>
      </c>
      <c r="AY241" s="205" t="s">
        <v>215</v>
      </c>
    </row>
    <row r="242" spans="1:65" s="14" customFormat="1" ht="11.25">
      <c r="B242" s="206"/>
      <c r="C242" s="207"/>
      <c r="D242" s="197" t="s">
        <v>226</v>
      </c>
      <c r="E242" s="208" t="s">
        <v>19</v>
      </c>
      <c r="F242" s="209" t="s">
        <v>1025</v>
      </c>
      <c r="G242" s="207"/>
      <c r="H242" s="210">
        <v>8.25</v>
      </c>
      <c r="I242" s="211"/>
      <c r="J242" s="207"/>
      <c r="K242" s="207"/>
      <c r="L242" s="212"/>
      <c r="M242" s="213"/>
      <c r="N242" s="214"/>
      <c r="O242" s="214"/>
      <c r="P242" s="214"/>
      <c r="Q242" s="214"/>
      <c r="R242" s="214"/>
      <c r="S242" s="214"/>
      <c r="T242" s="215"/>
      <c r="AT242" s="216" t="s">
        <v>226</v>
      </c>
      <c r="AU242" s="216" t="s">
        <v>85</v>
      </c>
      <c r="AV242" s="14" t="s">
        <v>85</v>
      </c>
      <c r="AW242" s="14" t="s">
        <v>36</v>
      </c>
      <c r="AX242" s="14" t="s">
        <v>83</v>
      </c>
      <c r="AY242" s="216" t="s">
        <v>215</v>
      </c>
    </row>
    <row r="243" spans="1:65" s="2" customFormat="1" ht="21.75" customHeight="1">
      <c r="A243" s="36"/>
      <c r="B243" s="37"/>
      <c r="C243" s="217" t="s">
        <v>325</v>
      </c>
      <c r="D243" s="217" t="s">
        <v>288</v>
      </c>
      <c r="E243" s="218" t="s">
        <v>403</v>
      </c>
      <c r="F243" s="219" t="s">
        <v>404</v>
      </c>
      <c r="G243" s="220" t="s">
        <v>96</v>
      </c>
      <c r="H243" s="221">
        <v>8.4149999999999991</v>
      </c>
      <c r="I243" s="222"/>
      <c r="J243" s="223">
        <f>ROUND(I243*H243,2)</f>
        <v>0</v>
      </c>
      <c r="K243" s="219" t="s">
        <v>221</v>
      </c>
      <c r="L243" s="224"/>
      <c r="M243" s="225" t="s">
        <v>19</v>
      </c>
      <c r="N243" s="226" t="s">
        <v>46</v>
      </c>
      <c r="O243" s="66"/>
      <c r="P243" s="186">
        <f>O243*H243</f>
        <v>0</v>
      </c>
      <c r="Q243" s="186">
        <v>2.63E-2</v>
      </c>
      <c r="R243" s="186">
        <f>Q243*H243</f>
        <v>0.22131449999999997</v>
      </c>
      <c r="S243" s="186">
        <v>0</v>
      </c>
      <c r="T243" s="187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88" t="s">
        <v>292</v>
      </c>
      <c r="AT243" s="188" t="s">
        <v>288</v>
      </c>
      <c r="AU243" s="188" t="s">
        <v>85</v>
      </c>
      <c r="AY243" s="19" t="s">
        <v>215</v>
      </c>
      <c r="BE243" s="189">
        <f>IF(N243="základní",J243,0)</f>
        <v>0</v>
      </c>
      <c r="BF243" s="189">
        <f>IF(N243="snížená",J243,0)</f>
        <v>0</v>
      </c>
      <c r="BG243" s="189">
        <f>IF(N243="zákl. přenesená",J243,0)</f>
        <v>0</v>
      </c>
      <c r="BH243" s="189">
        <f>IF(N243="sníž. přenesená",J243,0)</f>
        <v>0</v>
      </c>
      <c r="BI243" s="189">
        <f>IF(N243="nulová",J243,0)</f>
        <v>0</v>
      </c>
      <c r="BJ243" s="19" t="s">
        <v>83</v>
      </c>
      <c r="BK243" s="189">
        <f>ROUND(I243*H243,2)</f>
        <v>0</v>
      </c>
      <c r="BL243" s="19" t="s">
        <v>222</v>
      </c>
      <c r="BM243" s="188" t="s">
        <v>1026</v>
      </c>
    </row>
    <row r="244" spans="1:65" s="14" customFormat="1" ht="11.25">
      <c r="B244" s="206"/>
      <c r="C244" s="207"/>
      <c r="D244" s="197" t="s">
        <v>226</v>
      </c>
      <c r="E244" s="207"/>
      <c r="F244" s="209" t="s">
        <v>1027</v>
      </c>
      <c r="G244" s="207"/>
      <c r="H244" s="210">
        <v>8.4149999999999991</v>
      </c>
      <c r="I244" s="211"/>
      <c r="J244" s="207"/>
      <c r="K244" s="207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226</v>
      </c>
      <c r="AU244" s="216" t="s">
        <v>85</v>
      </c>
      <c r="AV244" s="14" t="s">
        <v>85</v>
      </c>
      <c r="AW244" s="14" t="s">
        <v>4</v>
      </c>
      <c r="AX244" s="14" t="s">
        <v>83</v>
      </c>
      <c r="AY244" s="216" t="s">
        <v>215</v>
      </c>
    </row>
    <row r="245" spans="1:65" s="2" customFormat="1" ht="44.25" customHeight="1">
      <c r="A245" s="36"/>
      <c r="B245" s="37"/>
      <c r="C245" s="177" t="s">
        <v>119</v>
      </c>
      <c r="D245" s="177" t="s">
        <v>218</v>
      </c>
      <c r="E245" s="178" t="s">
        <v>1028</v>
      </c>
      <c r="F245" s="179" t="s">
        <v>1029</v>
      </c>
      <c r="G245" s="180" t="s">
        <v>91</v>
      </c>
      <c r="H245" s="181">
        <v>463</v>
      </c>
      <c r="I245" s="182"/>
      <c r="J245" s="183">
        <f>ROUND(I245*H245,2)</f>
        <v>0</v>
      </c>
      <c r="K245" s="179" t="s">
        <v>221</v>
      </c>
      <c r="L245" s="41"/>
      <c r="M245" s="184" t="s">
        <v>19</v>
      </c>
      <c r="N245" s="185" t="s">
        <v>46</v>
      </c>
      <c r="O245" s="66"/>
      <c r="P245" s="186">
        <f>O245*H245</f>
        <v>0</v>
      </c>
      <c r="Q245" s="186">
        <v>0</v>
      </c>
      <c r="R245" s="186">
        <f>Q245*H245</f>
        <v>0</v>
      </c>
      <c r="S245" s="186">
        <v>0</v>
      </c>
      <c r="T245" s="187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88" t="s">
        <v>222</v>
      </c>
      <c r="AT245" s="188" t="s">
        <v>218</v>
      </c>
      <c r="AU245" s="188" t="s">
        <v>85</v>
      </c>
      <c r="AY245" s="19" t="s">
        <v>215</v>
      </c>
      <c r="BE245" s="189">
        <f>IF(N245="základní",J245,0)</f>
        <v>0</v>
      </c>
      <c r="BF245" s="189">
        <f>IF(N245="snížená",J245,0)</f>
        <v>0</v>
      </c>
      <c r="BG245" s="189">
        <f>IF(N245="zákl. přenesená",J245,0)</f>
        <v>0</v>
      </c>
      <c r="BH245" s="189">
        <f>IF(N245="sníž. přenesená",J245,0)</f>
        <v>0</v>
      </c>
      <c r="BI245" s="189">
        <f>IF(N245="nulová",J245,0)</f>
        <v>0</v>
      </c>
      <c r="BJ245" s="19" t="s">
        <v>83</v>
      </c>
      <c r="BK245" s="189">
        <f>ROUND(I245*H245,2)</f>
        <v>0</v>
      </c>
      <c r="BL245" s="19" t="s">
        <v>222</v>
      </c>
      <c r="BM245" s="188" t="s">
        <v>1030</v>
      </c>
    </row>
    <row r="246" spans="1:65" s="2" customFormat="1" ht="11.25">
      <c r="A246" s="36"/>
      <c r="B246" s="37"/>
      <c r="C246" s="38"/>
      <c r="D246" s="190" t="s">
        <v>224</v>
      </c>
      <c r="E246" s="38"/>
      <c r="F246" s="191" t="s">
        <v>1031</v>
      </c>
      <c r="G246" s="38"/>
      <c r="H246" s="38"/>
      <c r="I246" s="192"/>
      <c r="J246" s="38"/>
      <c r="K246" s="38"/>
      <c r="L246" s="41"/>
      <c r="M246" s="193"/>
      <c r="N246" s="194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9" t="s">
        <v>224</v>
      </c>
      <c r="AU246" s="19" t="s">
        <v>85</v>
      </c>
    </row>
    <row r="247" spans="1:65" s="13" customFormat="1" ht="11.25">
      <c r="B247" s="195"/>
      <c r="C247" s="196"/>
      <c r="D247" s="197" t="s">
        <v>226</v>
      </c>
      <c r="E247" s="198" t="s">
        <v>19</v>
      </c>
      <c r="F247" s="199" t="s">
        <v>1032</v>
      </c>
      <c r="G247" s="196"/>
      <c r="H247" s="198" t="s">
        <v>19</v>
      </c>
      <c r="I247" s="200"/>
      <c r="J247" s="196"/>
      <c r="K247" s="196"/>
      <c r="L247" s="201"/>
      <c r="M247" s="202"/>
      <c r="N247" s="203"/>
      <c r="O247" s="203"/>
      <c r="P247" s="203"/>
      <c r="Q247" s="203"/>
      <c r="R247" s="203"/>
      <c r="S247" s="203"/>
      <c r="T247" s="204"/>
      <c r="AT247" s="205" t="s">
        <v>226</v>
      </c>
      <c r="AU247" s="205" t="s">
        <v>85</v>
      </c>
      <c r="AV247" s="13" t="s">
        <v>83</v>
      </c>
      <c r="AW247" s="13" t="s">
        <v>36</v>
      </c>
      <c r="AX247" s="13" t="s">
        <v>75</v>
      </c>
      <c r="AY247" s="205" t="s">
        <v>215</v>
      </c>
    </row>
    <row r="248" spans="1:65" s="14" customFormat="1" ht="11.25">
      <c r="B248" s="206"/>
      <c r="C248" s="207"/>
      <c r="D248" s="197" t="s">
        <v>226</v>
      </c>
      <c r="E248" s="208" t="s">
        <v>19</v>
      </c>
      <c r="F248" s="209" t="s">
        <v>870</v>
      </c>
      <c r="G248" s="207"/>
      <c r="H248" s="210">
        <v>463</v>
      </c>
      <c r="I248" s="211"/>
      <c r="J248" s="207"/>
      <c r="K248" s="207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226</v>
      </c>
      <c r="AU248" s="216" t="s">
        <v>85</v>
      </c>
      <c r="AV248" s="14" t="s">
        <v>85</v>
      </c>
      <c r="AW248" s="14" t="s">
        <v>36</v>
      </c>
      <c r="AX248" s="14" t="s">
        <v>83</v>
      </c>
      <c r="AY248" s="216" t="s">
        <v>215</v>
      </c>
    </row>
    <row r="249" spans="1:65" s="2" customFormat="1" ht="44.25" customHeight="1">
      <c r="A249" s="36"/>
      <c r="B249" s="37"/>
      <c r="C249" s="177" t="s">
        <v>83</v>
      </c>
      <c r="D249" s="177" t="s">
        <v>218</v>
      </c>
      <c r="E249" s="178" t="s">
        <v>407</v>
      </c>
      <c r="F249" s="179" t="s">
        <v>408</v>
      </c>
      <c r="G249" s="180" t="s">
        <v>91</v>
      </c>
      <c r="H249" s="181">
        <v>1553</v>
      </c>
      <c r="I249" s="182"/>
      <c r="J249" s="183">
        <f>ROUND(I249*H249,2)</f>
        <v>0</v>
      </c>
      <c r="K249" s="179" t="s">
        <v>221</v>
      </c>
      <c r="L249" s="41"/>
      <c r="M249" s="184" t="s">
        <v>19</v>
      </c>
      <c r="N249" s="185" t="s">
        <v>46</v>
      </c>
      <c r="O249" s="66"/>
      <c r="P249" s="186">
        <f>O249*H249</f>
        <v>0</v>
      </c>
      <c r="Q249" s="186">
        <v>0</v>
      </c>
      <c r="R249" s="186">
        <f>Q249*H249</f>
        <v>0</v>
      </c>
      <c r="S249" s="186">
        <v>0</v>
      </c>
      <c r="T249" s="187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88" t="s">
        <v>222</v>
      </c>
      <c r="AT249" s="188" t="s">
        <v>218</v>
      </c>
      <c r="AU249" s="188" t="s">
        <v>85</v>
      </c>
      <c r="AY249" s="19" t="s">
        <v>215</v>
      </c>
      <c r="BE249" s="189">
        <f>IF(N249="základní",J249,0)</f>
        <v>0</v>
      </c>
      <c r="BF249" s="189">
        <f>IF(N249="snížená",J249,0)</f>
        <v>0</v>
      </c>
      <c r="BG249" s="189">
        <f>IF(N249="zákl. přenesená",J249,0)</f>
        <v>0</v>
      </c>
      <c r="BH249" s="189">
        <f>IF(N249="sníž. přenesená",J249,0)</f>
        <v>0</v>
      </c>
      <c r="BI249" s="189">
        <f>IF(N249="nulová",J249,0)</f>
        <v>0</v>
      </c>
      <c r="BJ249" s="19" t="s">
        <v>83</v>
      </c>
      <c r="BK249" s="189">
        <f>ROUND(I249*H249,2)</f>
        <v>0</v>
      </c>
      <c r="BL249" s="19" t="s">
        <v>222</v>
      </c>
      <c r="BM249" s="188" t="s">
        <v>1033</v>
      </c>
    </row>
    <row r="250" spans="1:65" s="2" customFormat="1" ht="11.25">
      <c r="A250" s="36"/>
      <c r="B250" s="37"/>
      <c r="C250" s="38"/>
      <c r="D250" s="190" t="s">
        <v>224</v>
      </c>
      <c r="E250" s="38"/>
      <c r="F250" s="191" t="s">
        <v>410</v>
      </c>
      <c r="G250" s="38"/>
      <c r="H250" s="38"/>
      <c r="I250" s="192"/>
      <c r="J250" s="38"/>
      <c r="K250" s="38"/>
      <c r="L250" s="41"/>
      <c r="M250" s="193"/>
      <c r="N250" s="194"/>
      <c r="O250" s="66"/>
      <c r="P250" s="66"/>
      <c r="Q250" s="66"/>
      <c r="R250" s="66"/>
      <c r="S250" s="66"/>
      <c r="T250" s="67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9" t="s">
        <v>224</v>
      </c>
      <c r="AU250" s="19" t="s">
        <v>85</v>
      </c>
    </row>
    <row r="251" spans="1:65" s="13" customFormat="1" ht="11.25">
      <c r="B251" s="195"/>
      <c r="C251" s="196"/>
      <c r="D251" s="197" t="s">
        <v>226</v>
      </c>
      <c r="E251" s="198" t="s">
        <v>19</v>
      </c>
      <c r="F251" s="199" t="s">
        <v>1034</v>
      </c>
      <c r="G251" s="196"/>
      <c r="H251" s="198" t="s">
        <v>19</v>
      </c>
      <c r="I251" s="200"/>
      <c r="J251" s="196"/>
      <c r="K251" s="196"/>
      <c r="L251" s="201"/>
      <c r="M251" s="202"/>
      <c r="N251" s="203"/>
      <c r="O251" s="203"/>
      <c r="P251" s="203"/>
      <c r="Q251" s="203"/>
      <c r="R251" s="203"/>
      <c r="S251" s="203"/>
      <c r="T251" s="204"/>
      <c r="AT251" s="205" t="s">
        <v>226</v>
      </c>
      <c r="AU251" s="205" t="s">
        <v>85</v>
      </c>
      <c r="AV251" s="13" t="s">
        <v>83</v>
      </c>
      <c r="AW251" s="13" t="s">
        <v>36</v>
      </c>
      <c r="AX251" s="13" t="s">
        <v>75</v>
      </c>
      <c r="AY251" s="205" t="s">
        <v>215</v>
      </c>
    </row>
    <row r="252" spans="1:65" s="14" customFormat="1" ht="11.25">
      <c r="B252" s="206"/>
      <c r="C252" s="207"/>
      <c r="D252" s="197" t="s">
        <v>226</v>
      </c>
      <c r="E252" s="208" t="s">
        <v>19</v>
      </c>
      <c r="F252" s="209" t="s">
        <v>873</v>
      </c>
      <c r="G252" s="207"/>
      <c r="H252" s="210">
        <v>1553</v>
      </c>
      <c r="I252" s="211"/>
      <c r="J252" s="207"/>
      <c r="K252" s="207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226</v>
      </c>
      <c r="AU252" s="216" t="s">
        <v>85</v>
      </c>
      <c r="AV252" s="14" t="s">
        <v>85</v>
      </c>
      <c r="AW252" s="14" t="s">
        <v>36</v>
      </c>
      <c r="AX252" s="14" t="s">
        <v>83</v>
      </c>
      <c r="AY252" s="216" t="s">
        <v>215</v>
      </c>
    </row>
    <row r="253" spans="1:65" s="2" customFormat="1" ht="49.15" customHeight="1">
      <c r="A253" s="36"/>
      <c r="B253" s="37"/>
      <c r="C253" s="177" t="s">
        <v>85</v>
      </c>
      <c r="D253" s="177" t="s">
        <v>218</v>
      </c>
      <c r="E253" s="178" t="s">
        <v>1035</v>
      </c>
      <c r="F253" s="179" t="s">
        <v>1036</v>
      </c>
      <c r="G253" s="180" t="s">
        <v>91</v>
      </c>
      <c r="H253" s="181">
        <v>463</v>
      </c>
      <c r="I253" s="182"/>
      <c r="J253" s="183">
        <f>ROUND(I253*H253,2)</f>
        <v>0</v>
      </c>
      <c r="K253" s="179" t="s">
        <v>221</v>
      </c>
      <c r="L253" s="41"/>
      <c r="M253" s="184" t="s">
        <v>19</v>
      </c>
      <c r="N253" s="185" t="s">
        <v>46</v>
      </c>
      <c r="O253" s="66"/>
      <c r="P253" s="186">
        <f>O253*H253</f>
        <v>0</v>
      </c>
      <c r="Q253" s="186">
        <v>0</v>
      </c>
      <c r="R253" s="186">
        <f>Q253*H253</f>
        <v>0</v>
      </c>
      <c r="S253" s="186">
        <v>0</v>
      </c>
      <c r="T253" s="187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88" t="s">
        <v>222</v>
      </c>
      <c r="AT253" s="188" t="s">
        <v>218</v>
      </c>
      <c r="AU253" s="188" t="s">
        <v>85</v>
      </c>
      <c r="AY253" s="19" t="s">
        <v>215</v>
      </c>
      <c r="BE253" s="189">
        <f>IF(N253="základní",J253,0)</f>
        <v>0</v>
      </c>
      <c r="BF253" s="189">
        <f>IF(N253="snížená",J253,0)</f>
        <v>0</v>
      </c>
      <c r="BG253" s="189">
        <f>IF(N253="zákl. přenesená",J253,0)</f>
        <v>0</v>
      </c>
      <c r="BH253" s="189">
        <f>IF(N253="sníž. přenesená",J253,0)</f>
        <v>0</v>
      </c>
      <c r="BI253" s="189">
        <f>IF(N253="nulová",J253,0)</f>
        <v>0</v>
      </c>
      <c r="BJ253" s="19" t="s">
        <v>83</v>
      </c>
      <c r="BK253" s="189">
        <f>ROUND(I253*H253,2)</f>
        <v>0</v>
      </c>
      <c r="BL253" s="19" t="s">
        <v>222</v>
      </c>
      <c r="BM253" s="188" t="s">
        <v>1037</v>
      </c>
    </row>
    <row r="254" spans="1:65" s="2" customFormat="1" ht="11.25">
      <c r="A254" s="36"/>
      <c r="B254" s="37"/>
      <c r="C254" s="38"/>
      <c r="D254" s="190" t="s">
        <v>224</v>
      </c>
      <c r="E254" s="38"/>
      <c r="F254" s="191" t="s">
        <v>1038</v>
      </c>
      <c r="G254" s="38"/>
      <c r="H254" s="38"/>
      <c r="I254" s="192"/>
      <c r="J254" s="38"/>
      <c r="K254" s="38"/>
      <c r="L254" s="41"/>
      <c r="M254" s="193"/>
      <c r="N254" s="194"/>
      <c r="O254" s="66"/>
      <c r="P254" s="66"/>
      <c r="Q254" s="66"/>
      <c r="R254" s="66"/>
      <c r="S254" s="66"/>
      <c r="T254" s="67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9" t="s">
        <v>224</v>
      </c>
      <c r="AU254" s="19" t="s">
        <v>85</v>
      </c>
    </row>
    <row r="255" spans="1:65" s="13" customFormat="1" ht="11.25">
      <c r="B255" s="195"/>
      <c r="C255" s="196"/>
      <c r="D255" s="197" t="s">
        <v>226</v>
      </c>
      <c r="E255" s="198" t="s">
        <v>19</v>
      </c>
      <c r="F255" s="199" t="s">
        <v>1039</v>
      </c>
      <c r="G255" s="196"/>
      <c r="H255" s="198" t="s">
        <v>19</v>
      </c>
      <c r="I255" s="200"/>
      <c r="J255" s="196"/>
      <c r="K255" s="196"/>
      <c r="L255" s="201"/>
      <c r="M255" s="202"/>
      <c r="N255" s="203"/>
      <c r="O255" s="203"/>
      <c r="P255" s="203"/>
      <c r="Q255" s="203"/>
      <c r="R255" s="203"/>
      <c r="S255" s="203"/>
      <c r="T255" s="204"/>
      <c r="AT255" s="205" t="s">
        <v>226</v>
      </c>
      <c r="AU255" s="205" t="s">
        <v>85</v>
      </c>
      <c r="AV255" s="13" t="s">
        <v>83</v>
      </c>
      <c r="AW255" s="13" t="s">
        <v>36</v>
      </c>
      <c r="AX255" s="13" t="s">
        <v>75</v>
      </c>
      <c r="AY255" s="205" t="s">
        <v>215</v>
      </c>
    </row>
    <row r="256" spans="1:65" s="14" customFormat="1" ht="11.25">
      <c r="B256" s="206"/>
      <c r="C256" s="207"/>
      <c r="D256" s="197" t="s">
        <v>226</v>
      </c>
      <c r="E256" s="208" t="s">
        <v>19</v>
      </c>
      <c r="F256" s="209" t="s">
        <v>870</v>
      </c>
      <c r="G256" s="207"/>
      <c r="H256" s="210">
        <v>463</v>
      </c>
      <c r="I256" s="211"/>
      <c r="J256" s="207"/>
      <c r="K256" s="207"/>
      <c r="L256" s="212"/>
      <c r="M256" s="213"/>
      <c r="N256" s="214"/>
      <c r="O256" s="214"/>
      <c r="P256" s="214"/>
      <c r="Q256" s="214"/>
      <c r="R256" s="214"/>
      <c r="S256" s="214"/>
      <c r="T256" s="215"/>
      <c r="AT256" s="216" t="s">
        <v>226</v>
      </c>
      <c r="AU256" s="216" t="s">
        <v>85</v>
      </c>
      <c r="AV256" s="14" t="s">
        <v>85</v>
      </c>
      <c r="AW256" s="14" t="s">
        <v>36</v>
      </c>
      <c r="AX256" s="14" t="s">
        <v>83</v>
      </c>
      <c r="AY256" s="216" t="s">
        <v>215</v>
      </c>
    </row>
    <row r="257" spans="1:65" s="2" customFormat="1" ht="55.5" customHeight="1">
      <c r="A257" s="36"/>
      <c r="B257" s="37"/>
      <c r="C257" s="177" t="s">
        <v>479</v>
      </c>
      <c r="D257" s="177" t="s">
        <v>218</v>
      </c>
      <c r="E257" s="178" t="s">
        <v>411</v>
      </c>
      <c r="F257" s="179" t="s">
        <v>412</v>
      </c>
      <c r="G257" s="180" t="s">
        <v>91</v>
      </c>
      <c r="H257" s="181">
        <v>1553</v>
      </c>
      <c r="I257" s="182"/>
      <c r="J257" s="183">
        <f>ROUND(I257*H257,2)</f>
        <v>0</v>
      </c>
      <c r="K257" s="179" t="s">
        <v>221</v>
      </c>
      <c r="L257" s="41"/>
      <c r="M257" s="184" t="s">
        <v>19</v>
      </c>
      <c r="N257" s="185" t="s">
        <v>46</v>
      </c>
      <c r="O257" s="66"/>
      <c r="P257" s="186">
        <f>O257*H257</f>
        <v>0</v>
      </c>
      <c r="Q257" s="186">
        <v>0</v>
      </c>
      <c r="R257" s="186">
        <f>Q257*H257</f>
        <v>0</v>
      </c>
      <c r="S257" s="186">
        <v>0</v>
      </c>
      <c r="T257" s="187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88" t="s">
        <v>222</v>
      </c>
      <c r="AT257" s="188" t="s">
        <v>218</v>
      </c>
      <c r="AU257" s="188" t="s">
        <v>85</v>
      </c>
      <c r="AY257" s="19" t="s">
        <v>215</v>
      </c>
      <c r="BE257" s="189">
        <f>IF(N257="základní",J257,0)</f>
        <v>0</v>
      </c>
      <c r="BF257" s="189">
        <f>IF(N257="snížená",J257,0)</f>
        <v>0</v>
      </c>
      <c r="BG257" s="189">
        <f>IF(N257="zákl. přenesená",J257,0)</f>
        <v>0</v>
      </c>
      <c r="BH257" s="189">
        <f>IF(N257="sníž. přenesená",J257,0)</f>
        <v>0</v>
      </c>
      <c r="BI257" s="189">
        <f>IF(N257="nulová",J257,0)</f>
        <v>0</v>
      </c>
      <c r="BJ257" s="19" t="s">
        <v>83</v>
      </c>
      <c r="BK257" s="189">
        <f>ROUND(I257*H257,2)</f>
        <v>0</v>
      </c>
      <c r="BL257" s="19" t="s">
        <v>222</v>
      </c>
      <c r="BM257" s="188" t="s">
        <v>1040</v>
      </c>
    </row>
    <row r="258" spans="1:65" s="2" customFormat="1" ht="11.25">
      <c r="A258" s="36"/>
      <c r="B258" s="37"/>
      <c r="C258" s="38"/>
      <c r="D258" s="190" t="s">
        <v>224</v>
      </c>
      <c r="E258" s="38"/>
      <c r="F258" s="191" t="s">
        <v>414</v>
      </c>
      <c r="G258" s="38"/>
      <c r="H258" s="38"/>
      <c r="I258" s="192"/>
      <c r="J258" s="38"/>
      <c r="K258" s="38"/>
      <c r="L258" s="41"/>
      <c r="M258" s="193"/>
      <c r="N258" s="194"/>
      <c r="O258" s="66"/>
      <c r="P258" s="66"/>
      <c r="Q258" s="66"/>
      <c r="R258" s="66"/>
      <c r="S258" s="66"/>
      <c r="T258" s="67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9" t="s">
        <v>224</v>
      </c>
      <c r="AU258" s="19" t="s">
        <v>85</v>
      </c>
    </row>
    <row r="259" spans="1:65" s="13" customFormat="1" ht="11.25">
      <c r="B259" s="195"/>
      <c r="C259" s="196"/>
      <c r="D259" s="197" t="s">
        <v>226</v>
      </c>
      <c r="E259" s="198" t="s">
        <v>19</v>
      </c>
      <c r="F259" s="199" t="s">
        <v>1041</v>
      </c>
      <c r="G259" s="196"/>
      <c r="H259" s="198" t="s">
        <v>19</v>
      </c>
      <c r="I259" s="200"/>
      <c r="J259" s="196"/>
      <c r="K259" s="196"/>
      <c r="L259" s="201"/>
      <c r="M259" s="202"/>
      <c r="N259" s="203"/>
      <c r="O259" s="203"/>
      <c r="P259" s="203"/>
      <c r="Q259" s="203"/>
      <c r="R259" s="203"/>
      <c r="S259" s="203"/>
      <c r="T259" s="204"/>
      <c r="AT259" s="205" t="s">
        <v>226</v>
      </c>
      <c r="AU259" s="205" t="s">
        <v>85</v>
      </c>
      <c r="AV259" s="13" t="s">
        <v>83</v>
      </c>
      <c r="AW259" s="13" t="s">
        <v>36</v>
      </c>
      <c r="AX259" s="13" t="s">
        <v>75</v>
      </c>
      <c r="AY259" s="205" t="s">
        <v>215</v>
      </c>
    </row>
    <row r="260" spans="1:65" s="14" customFormat="1" ht="11.25">
      <c r="B260" s="206"/>
      <c r="C260" s="207"/>
      <c r="D260" s="197" t="s">
        <v>226</v>
      </c>
      <c r="E260" s="208" t="s">
        <v>19</v>
      </c>
      <c r="F260" s="209" t="s">
        <v>873</v>
      </c>
      <c r="G260" s="207"/>
      <c r="H260" s="210">
        <v>1553</v>
      </c>
      <c r="I260" s="211"/>
      <c r="J260" s="207"/>
      <c r="K260" s="207"/>
      <c r="L260" s="212"/>
      <c r="M260" s="213"/>
      <c r="N260" s="214"/>
      <c r="O260" s="214"/>
      <c r="P260" s="214"/>
      <c r="Q260" s="214"/>
      <c r="R260" s="214"/>
      <c r="S260" s="214"/>
      <c r="T260" s="215"/>
      <c r="AT260" s="216" t="s">
        <v>226</v>
      </c>
      <c r="AU260" s="216" t="s">
        <v>85</v>
      </c>
      <c r="AV260" s="14" t="s">
        <v>85</v>
      </c>
      <c r="AW260" s="14" t="s">
        <v>36</v>
      </c>
      <c r="AX260" s="14" t="s">
        <v>83</v>
      </c>
      <c r="AY260" s="216" t="s">
        <v>215</v>
      </c>
    </row>
    <row r="261" spans="1:65" s="2" customFormat="1" ht="44.25" customHeight="1">
      <c r="A261" s="36"/>
      <c r="B261" s="37"/>
      <c r="C261" s="177" t="s">
        <v>93</v>
      </c>
      <c r="D261" s="177" t="s">
        <v>218</v>
      </c>
      <c r="E261" s="178" t="s">
        <v>1042</v>
      </c>
      <c r="F261" s="179" t="s">
        <v>1043</v>
      </c>
      <c r="G261" s="180" t="s">
        <v>91</v>
      </c>
      <c r="H261" s="181">
        <v>463</v>
      </c>
      <c r="I261" s="182"/>
      <c r="J261" s="183">
        <f>ROUND(I261*H261,2)</f>
        <v>0</v>
      </c>
      <c r="K261" s="179" t="s">
        <v>221</v>
      </c>
      <c r="L261" s="41"/>
      <c r="M261" s="184" t="s">
        <v>19</v>
      </c>
      <c r="N261" s="185" t="s">
        <v>46</v>
      </c>
      <c r="O261" s="66"/>
      <c r="P261" s="186">
        <f>O261*H261</f>
        <v>0</v>
      </c>
      <c r="Q261" s="186">
        <v>0</v>
      </c>
      <c r="R261" s="186">
        <f>Q261*H261</f>
        <v>0</v>
      </c>
      <c r="S261" s="186">
        <v>0</v>
      </c>
      <c r="T261" s="187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88" t="s">
        <v>222</v>
      </c>
      <c r="AT261" s="188" t="s">
        <v>218</v>
      </c>
      <c r="AU261" s="188" t="s">
        <v>85</v>
      </c>
      <c r="AY261" s="19" t="s">
        <v>215</v>
      </c>
      <c r="BE261" s="189">
        <f>IF(N261="základní",J261,0)</f>
        <v>0</v>
      </c>
      <c r="BF261" s="189">
        <f>IF(N261="snížená",J261,0)</f>
        <v>0</v>
      </c>
      <c r="BG261" s="189">
        <f>IF(N261="zákl. přenesená",J261,0)</f>
        <v>0</v>
      </c>
      <c r="BH261" s="189">
        <f>IF(N261="sníž. přenesená",J261,0)</f>
        <v>0</v>
      </c>
      <c r="BI261" s="189">
        <f>IF(N261="nulová",J261,0)</f>
        <v>0</v>
      </c>
      <c r="BJ261" s="19" t="s">
        <v>83</v>
      </c>
      <c r="BK261" s="189">
        <f>ROUND(I261*H261,2)</f>
        <v>0</v>
      </c>
      <c r="BL261" s="19" t="s">
        <v>222</v>
      </c>
      <c r="BM261" s="188" t="s">
        <v>1044</v>
      </c>
    </row>
    <row r="262" spans="1:65" s="2" customFormat="1" ht="11.25">
      <c r="A262" s="36"/>
      <c r="B262" s="37"/>
      <c r="C262" s="38"/>
      <c r="D262" s="190" t="s">
        <v>224</v>
      </c>
      <c r="E262" s="38"/>
      <c r="F262" s="191" t="s">
        <v>1045</v>
      </c>
      <c r="G262" s="38"/>
      <c r="H262" s="38"/>
      <c r="I262" s="192"/>
      <c r="J262" s="38"/>
      <c r="K262" s="38"/>
      <c r="L262" s="41"/>
      <c r="M262" s="193"/>
      <c r="N262" s="194"/>
      <c r="O262" s="66"/>
      <c r="P262" s="66"/>
      <c r="Q262" s="66"/>
      <c r="R262" s="66"/>
      <c r="S262" s="66"/>
      <c r="T262" s="67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9" t="s">
        <v>224</v>
      </c>
      <c r="AU262" s="19" t="s">
        <v>85</v>
      </c>
    </row>
    <row r="263" spans="1:65" s="13" customFormat="1" ht="11.25">
      <c r="B263" s="195"/>
      <c r="C263" s="196"/>
      <c r="D263" s="197" t="s">
        <v>226</v>
      </c>
      <c r="E263" s="198" t="s">
        <v>19</v>
      </c>
      <c r="F263" s="199" t="s">
        <v>1032</v>
      </c>
      <c r="G263" s="196"/>
      <c r="H263" s="198" t="s">
        <v>19</v>
      </c>
      <c r="I263" s="200"/>
      <c r="J263" s="196"/>
      <c r="K263" s="196"/>
      <c r="L263" s="201"/>
      <c r="M263" s="202"/>
      <c r="N263" s="203"/>
      <c r="O263" s="203"/>
      <c r="P263" s="203"/>
      <c r="Q263" s="203"/>
      <c r="R263" s="203"/>
      <c r="S263" s="203"/>
      <c r="T263" s="204"/>
      <c r="AT263" s="205" t="s">
        <v>226</v>
      </c>
      <c r="AU263" s="205" t="s">
        <v>85</v>
      </c>
      <c r="AV263" s="13" t="s">
        <v>83</v>
      </c>
      <c r="AW263" s="13" t="s">
        <v>36</v>
      </c>
      <c r="AX263" s="13" t="s">
        <v>75</v>
      </c>
      <c r="AY263" s="205" t="s">
        <v>215</v>
      </c>
    </row>
    <row r="264" spans="1:65" s="14" customFormat="1" ht="11.25">
      <c r="B264" s="206"/>
      <c r="C264" s="207"/>
      <c r="D264" s="197" t="s">
        <v>226</v>
      </c>
      <c r="E264" s="208" t="s">
        <v>19</v>
      </c>
      <c r="F264" s="209" t="s">
        <v>870</v>
      </c>
      <c r="G264" s="207"/>
      <c r="H264" s="210">
        <v>463</v>
      </c>
      <c r="I264" s="211"/>
      <c r="J264" s="207"/>
      <c r="K264" s="207"/>
      <c r="L264" s="212"/>
      <c r="M264" s="213"/>
      <c r="N264" s="214"/>
      <c r="O264" s="214"/>
      <c r="P264" s="214"/>
      <c r="Q264" s="214"/>
      <c r="R264" s="214"/>
      <c r="S264" s="214"/>
      <c r="T264" s="215"/>
      <c r="AT264" s="216" t="s">
        <v>226</v>
      </c>
      <c r="AU264" s="216" t="s">
        <v>85</v>
      </c>
      <c r="AV264" s="14" t="s">
        <v>85</v>
      </c>
      <c r="AW264" s="14" t="s">
        <v>36</v>
      </c>
      <c r="AX264" s="14" t="s">
        <v>83</v>
      </c>
      <c r="AY264" s="216" t="s">
        <v>215</v>
      </c>
    </row>
    <row r="265" spans="1:65" s="2" customFormat="1" ht="44.25" customHeight="1">
      <c r="A265" s="36"/>
      <c r="B265" s="37"/>
      <c r="C265" s="177" t="s">
        <v>8</v>
      </c>
      <c r="D265" s="177" t="s">
        <v>218</v>
      </c>
      <c r="E265" s="178" t="s">
        <v>416</v>
      </c>
      <c r="F265" s="179" t="s">
        <v>417</v>
      </c>
      <c r="G265" s="180" t="s">
        <v>91</v>
      </c>
      <c r="H265" s="181">
        <v>1553</v>
      </c>
      <c r="I265" s="182"/>
      <c r="J265" s="183">
        <f>ROUND(I265*H265,2)</f>
        <v>0</v>
      </c>
      <c r="K265" s="179" t="s">
        <v>221</v>
      </c>
      <c r="L265" s="41"/>
      <c r="M265" s="184" t="s">
        <v>19</v>
      </c>
      <c r="N265" s="185" t="s">
        <v>46</v>
      </c>
      <c r="O265" s="66"/>
      <c r="P265" s="186">
        <f>O265*H265</f>
        <v>0</v>
      </c>
      <c r="Q265" s="186">
        <v>0</v>
      </c>
      <c r="R265" s="186">
        <f>Q265*H265</f>
        <v>0</v>
      </c>
      <c r="S265" s="186">
        <v>0</v>
      </c>
      <c r="T265" s="187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88" t="s">
        <v>222</v>
      </c>
      <c r="AT265" s="188" t="s">
        <v>218</v>
      </c>
      <c r="AU265" s="188" t="s">
        <v>85</v>
      </c>
      <c r="AY265" s="19" t="s">
        <v>215</v>
      </c>
      <c r="BE265" s="189">
        <f>IF(N265="základní",J265,0)</f>
        <v>0</v>
      </c>
      <c r="BF265" s="189">
        <f>IF(N265="snížená",J265,0)</f>
        <v>0</v>
      </c>
      <c r="BG265" s="189">
        <f>IF(N265="zákl. přenesená",J265,0)</f>
        <v>0</v>
      </c>
      <c r="BH265" s="189">
        <f>IF(N265="sníž. přenesená",J265,0)</f>
        <v>0</v>
      </c>
      <c r="BI265" s="189">
        <f>IF(N265="nulová",J265,0)</f>
        <v>0</v>
      </c>
      <c r="BJ265" s="19" t="s">
        <v>83</v>
      </c>
      <c r="BK265" s="189">
        <f>ROUND(I265*H265,2)</f>
        <v>0</v>
      </c>
      <c r="BL265" s="19" t="s">
        <v>222</v>
      </c>
      <c r="BM265" s="188" t="s">
        <v>1046</v>
      </c>
    </row>
    <row r="266" spans="1:65" s="2" customFormat="1" ht="11.25">
      <c r="A266" s="36"/>
      <c r="B266" s="37"/>
      <c r="C266" s="38"/>
      <c r="D266" s="190" t="s">
        <v>224</v>
      </c>
      <c r="E266" s="38"/>
      <c r="F266" s="191" t="s">
        <v>419</v>
      </c>
      <c r="G266" s="38"/>
      <c r="H266" s="38"/>
      <c r="I266" s="192"/>
      <c r="J266" s="38"/>
      <c r="K266" s="38"/>
      <c r="L266" s="41"/>
      <c r="M266" s="193"/>
      <c r="N266" s="194"/>
      <c r="O266" s="66"/>
      <c r="P266" s="66"/>
      <c r="Q266" s="66"/>
      <c r="R266" s="66"/>
      <c r="S266" s="66"/>
      <c r="T266" s="67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9" t="s">
        <v>224</v>
      </c>
      <c r="AU266" s="19" t="s">
        <v>85</v>
      </c>
    </row>
    <row r="267" spans="1:65" s="13" customFormat="1" ht="11.25">
      <c r="B267" s="195"/>
      <c r="C267" s="196"/>
      <c r="D267" s="197" t="s">
        <v>226</v>
      </c>
      <c r="E267" s="198" t="s">
        <v>19</v>
      </c>
      <c r="F267" s="199" t="s">
        <v>1034</v>
      </c>
      <c r="G267" s="196"/>
      <c r="H267" s="198" t="s">
        <v>19</v>
      </c>
      <c r="I267" s="200"/>
      <c r="J267" s="196"/>
      <c r="K267" s="196"/>
      <c r="L267" s="201"/>
      <c r="M267" s="202"/>
      <c r="N267" s="203"/>
      <c r="O267" s="203"/>
      <c r="P267" s="203"/>
      <c r="Q267" s="203"/>
      <c r="R267" s="203"/>
      <c r="S267" s="203"/>
      <c r="T267" s="204"/>
      <c r="AT267" s="205" t="s">
        <v>226</v>
      </c>
      <c r="AU267" s="205" t="s">
        <v>85</v>
      </c>
      <c r="AV267" s="13" t="s">
        <v>83</v>
      </c>
      <c r="AW267" s="13" t="s">
        <v>36</v>
      </c>
      <c r="AX267" s="13" t="s">
        <v>75</v>
      </c>
      <c r="AY267" s="205" t="s">
        <v>215</v>
      </c>
    </row>
    <row r="268" spans="1:65" s="14" customFormat="1" ht="11.25">
      <c r="B268" s="206"/>
      <c r="C268" s="207"/>
      <c r="D268" s="197" t="s">
        <v>226</v>
      </c>
      <c r="E268" s="208" t="s">
        <v>19</v>
      </c>
      <c r="F268" s="209" t="s">
        <v>873</v>
      </c>
      <c r="G268" s="207"/>
      <c r="H268" s="210">
        <v>1553</v>
      </c>
      <c r="I268" s="211"/>
      <c r="J268" s="207"/>
      <c r="K268" s="207"/>
      <c r="L268" s="212"/>
      <c r="M268" s="213"/>
      <c r="N268" s="214"/>
      <c r="O268" s="214"/>
      <c r="P268" s="214"/>
      <c r="Q268" s="214"/>
      <c r="R268" s="214"/>
      <c r="S268" s="214"/>
      <c r="T268" s="215"/>
      <c r="AT268" s="216" t="s">
        <v>226</v>
      </c>
      <c r="AU268" s="216" t="s">
        <v>85</v>
      </c>
      <c r="AV268" s="14" t="s">
        <v>85</v>
      </c>
      <c r="AW268" s="14" t="s">
        <v>36</v>
      </c>
      <c r="AX268" s="14" t="s">
        <v>83</v>
      </c>
      <c r="AY268" s="216" t="s">
        <v>215</v>
      </c>
    </row>
    <row r="269" spans="1:65" s="2" customFormat="1" ht="24.2" customHeight="1">
      <c r="A269" s="36"/>
      <c r="B269" s="37"/>
      <c r="C269" s="177" t="s">
        <v>222</v>
      </c>
      <c r="D269" s="177" t="s">
        <v>218</v>
      </c>
      <c r="E269" s="178" t="s">
        <v>420</v>
      </c>
      <c r="F269" s="179" t="s">
        <v>421</v>
      </c>
      <c r="G269" s="180" t="s">
        <v>91</v>
      </c>
      <c r="H269" s="181">
        <v>2016</v>
      </c>
      <c r="I269" s="182"/>
      <c r="J269" s="183">
        <f>ROUND(I269*H269,2)</f>
        <v>0</v>
      </c>
      <c r="K269" s="179" t="s">
        <v>221</v>
      </c>
      <c r="L269" s="41"/>
      <c r="M269" s="184" t="s">
        <v>19</v>
      </c>
      <c r="N269" s="185" t="s">
        <v>46</v>
      </c>
      <c r="O269" s="66"/>
      <c r="P269" s="186">
        <f>O269*H269</f>
        <v>0</v>
      </c>
      <c r="Q269" s="186">
        <v>0</v>
      </c>
      <c r="R269" s="186">
        <f>Q269*H269</f>
        <v>0</v>
      </c>
      <c r="S269" s="186">
        <v>0</v>
      </c>
      <c r="T269" s="187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88" t="s">
        <v>222</v>
      </c>
      <c r="AT269" s="188" t="s">
        <v>218</v>
      </c>
      <c r="AU269" s="188" t="s">
        <v>85</v>
      </c>
      <c r="AY269" s="19" t="s">
        <v>215</v>
      </c>
      <c r="BE269" s="189">
        <f>IF(N269="základní",J269,0)</f>
        <v>0</v>
      </c>
      <c r="BF269" s="189">
        <f>IF(N269="snížená",J269,0)</f>
        <v>0</v>
      </c>
      <c r="BG269" s="189">
        <f>IF(N269="zákl. přenesená",J269,0)</f>
        <v>0</v>
      </c>
      <c r="BH269" s="189">
        <f>IF(N269="sníž. přenesená",J269,0)</f>
        <v>0</v>
      </c>
      <c r="BI269" s="189">
        <f>IF(N269="nulová",J269,0)</f>
        <v>0</v>
      </c>
      <c r="BJ269" s="19" t="s">
        <v>83</v>
      </c>
      <c r="BK269" s="189">
        <f>ROUND(I269*H269,2)</f>
        <v>0</v>
      </c>
      <c r="BL269" s="19" t="s">
        <v>222</v>
      </c>
      <c r="BM269" s="188" t="s">
        <v>1047</v>
      </c>
    </row>
    <row r="270" spans="1:65" s="2" customFormat="1" ht="11.25">
      <c r="A270" s="36"/>
      <c r="B270" s="37"/>
      <c r="C270" s="38"/>
      <c r="D270" s="190" t="s">
        <v>224</v>
      </c>
      <c r="E270" s="38"/>
      <c r="F270" s="191" t="s">
        <v>423</v>
      </c>
      <c r="G270" s="38"/>
      <c r="H270" s="38"/>
      <c r="I270" s="192"/>
      <c r="J270" s="38"/>
      <c r="K270" s="38"/>
      <c r="L270" s="41"/>
      <c r="M270" s="193"/>
      <c r="N270" s="194"/>
      <c r="O270" s="66"/>
      <c r="P270" s="66"/>
      <c r="Q270" s="66"/>
      <c r="R270" s="66"/>
      <c r="S270" s="66"/>
      <c r="T270" s="67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9" t="s">
        <v>224</v>
      </c>
      <c r="AU270" s="19" t="s">
        <v>85</v>
      </c>
    </row>
    <row r="271" spans="1:65" s="13" customFormat="1" ht="11.25">
      <c r="B271" s="195"/>
      <c r="C271" s="196"/>
      <c r="D271" s="197" t="s">
        <v>226</v>
      </c>
      <c r="E271" s="198" t="s">
        <v>19</v>
      </c>
      <c r="F271" s="199" t="s">
        <v>1004</v>
      </c>
      <c r="G271" s="196"/>
      <c r="H271" s="198" t="s">
        <v>19</v>
      </c>
      <c r="I271" s="200"/>
      <c r="J271" s="196"/>
      <c r="K271" s="196"/>
      <c r="L271" s="201"/>
      <c r="M271" s="202"/>
      <c r="N271" s="203"/>
      <c r="O271" s="203"/>
      <c r="P271" s="203"/>
      <c r="Q271" s="203"/>
      <c r="R271" s="203"/>
      <c r="S271" s="203"/>
      <c r="T271" s="204"/>
      <c r="AT271" s="205" t="s">
        <v>226</v>
      </c>
      <c r="AU271" s="205" t="s">
        <v>85</v>
      </c>
      <c r="AV271" s="13" t="s">
        <v>83</v>
      </c>
      <c r="AW271" s="13" t="s">
        <v>36</v>
      </c>
      <c r="AX271" s="13" t="s">
        <v>75</v>
      </c>
      <c r="AY271" s="205" t="s">
        <v>215</v>
      </c>
    </row>
    <row r="272" spans="1:65" s="14" customFormat="1" ht="11.25">
      <c r="B272" s="206"/>
      <c r="C272" s="207"/>
      <c r="D272" s="197" t="s">
        <v>226</v>
      </c>
      <c r="E272" s="208" t="s">
        <v>19</v>
      </c>
      <c r="F272" s="209" t="s">
        <v>870</v>
      </c>
      <c r="G272" s="207"/>
      <c r="H272" s="210">
        <v>463</v>
      </c>
      <c r="I272" s="211"/>
      <c r="J272" s="207"/>
      <c r="K272" s="207"/>
      <c r="L272" s="212"/>
      <c r="M272" s="213"/>
      <c r="N272" s="214"/>
      <c r="O272" s="214"/>
      <c r="P272" s="214"/>
      <c r="Q272" s="214"/>
      <c r="R272" s="214"/>
      <c r="S272" s="214"/>
      <c r="T272" s="215"/>
      <c r="AT272" s="216" t="s">
        <v>226</v>
      </c>
      <c r="AU272" s="216" t="s">
        <v>85</v>
      </c>
      <c r="AV272" s="14" t="s">
        <v>85</v>
      </c>
      <c r="AW272" s="14" t="s">
        <v>36</v>
      </c>
      <c r="AX272" s="14" t="s">
        <v>75</v>
      </c>
      <c r="AY272" s="216" t="s">
        <v>215</v>
      </c>
    </row>
    <row r="273" spans="1:65" s="14" customFormat="1" ht="11.25">
      <c r="B273" s="206"/>
      <c r="C273" s="207"/>
      <c r="D273" s="197" t="s">
        <v>226</v>
      </c>
      <c r="E273" s="208" t="s">
        <v>19</v>
      </c>
      <c r="F273" s="209" t="s">
        <v>873</v>
      </c>
      <c r="G273" s="207"/>
      <c r="H273" s="210">
        <v>1553</v>
      </c>
      <c r="I273" s="211"/>
      <c r="J273" s="207"/>
      <c r="K273" s="207"/>
      <c r="L273" s="212"/>
      <c r="M273" s="213"/>
      <c r="N273" s="214"/>
      <c r="O273" s="214"/>
      <c r="P273" s="214"/>
      <c r="Q273" s="214"/>
      <c r="R273" s="214"/>
      <c r="S273" s="214"/>
      <c r="T273" s="215"/>
      <c r="AT273" s="216" t="s">
        <v>226</v>
      </c>
      <c r="AU273" s="216" t="s">
        <v>85</v>
      </c>
      <c r="AV273" s="14" t="s">
        <v>85</v>
      </c>
      <c r="AW273" s="14" t="s">
        <v>36</v>
      </c>
      <c r="AX273" s="14" t="s">
        <v>75</v>
      </c>
      <c r="AY273" s="216" t="s">
        <v>215</v>
      </c>
    </row>
    <row r="274" spans="1:65" s="15" customFormat="1" ht="11.25">
      <c r="B274" s="227"/>
      <c r="C274" s="228"/>
      <c r="D274" s="197" t="s">
        <v>226</v>
      </c>
      <c r="E274" s="229" t="s">
        <v>19</v>
      </c>
      <c r="F274" s="230" t="s">
        <v>323</v>
      </c>
      <c r="G274" s="228"/>
      <c r="H274" s="231">
        <v>2016</v>
      </c>
      <c r="I274" s="232"/>
      <c r="J274" s="228"/>
      <c r="K274" s="228"/>
      <c r="L274" s="233"/>
      <c r="M274" s="234"/>
      <c r="N274" s="235"/>
      <c r="O274" s="235"/>
      <c r="P274" s="235"/>
      <c r="Q274" s="235"/>
      <c r="R274" s="235"/>
      <c r="S274" s="235"/>
      <c r="T274" s="236"/>
      <c r="AT274" s="237" t="s">
        <v>226</v>
      </c>
      <c r="AU274" s="237" t="s">
        <v>85</v>
      </c>
      <c r="AV274" s="15" t="s">
        <v>222</v>
      </c>
      <c r="AW274" s="15" t="s">
        <v>36</v>
      </c>
      <c r="AX274" s="15" t="s">
        <v>83</v>
      </c>
      <c r="AY274" s="237" t="s">
        <v>215</v>
      </c>
    </row>
    <row r="275" spans="1:65" s="2" customFormat="1" ht="33" customHeight="1">
      <c r="A275" s="36"/>
      <c r="B275" s="37"/>
      <c r="C275" s="177" t="s">
        <v>110</v>
      </c>
      <c r="D275" s="177" t="s">
        <v>218</v>
      </c>
      <c r="E275" s="178" t="s">
        <v>424</v>
      </c>
      <c r="F275" s="179" t="s">
        <v>425</v>
      </c>
      <c r="G275" s="180" t="s">
        <v>91</v>
      </c>
      <c r="H275" s="181">
        <v>2016</v>
      </c>
      <c r="I275" s="182"/>
      <c r="J275" s="183">
        <f>ROUND(I275*H275,2)</f>
        <v>0</v>
      </c>
      <c r="K275" s="179" t="s">
        <v>221</v>
      </c>
      <c r="L275" s="41"/>
      <c r="M275" s="184" t="s">
        <v>19</v>
      </c>
      <c r="N275" s="185" t="s">
        <v>46</v>
      </c>
      <c r="O275" s="66"/>
      <c r="P275" s="186">
        <f>O275*H275</f>
        <v>0</v>
      </c>
      <c r="Q275" s="186">
        <v>0</v>
      </c>
      <c r="R275" s="186">
        <f>Q275*H275</f>
        <v>0</v>
      </c>
      <c r="S275" s="186">
        <v>0</v>
      </c>
      <c r="T275" s="187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88" t="s">
        <v>222</v>
      </c>
      <c r="AT275" s="188" t="s">
        <v>218</v>
      </c>
      <c r="AU275" s="188" t="s">
        <v>85</v>
      </c>
      <c r="AY275" s="19" t="s">
        <v>215</v>
      </c>
      <c r="BE275" s="189">
        <f>IF(N275="základní",J275,0)</f>
        <v>0</v>
      </c>
      <c r="BF275" s="189">
        <f>IF(N275="snížená",J275,0)</f>
        <v>0</v>
      </c>
      <c r="BG275" s="189">
        <f>IF(N275="zákl. přenesená",J275,0)</f>
        <v>0</v>
      </c>
      <c r="BH275" s="189">
        <f>IF(N275="sníž. přenesená",J275,0)</f>
        <v>0</v>
      </c>
      <c r="BI275" s="189">
        <f>IF(N275="nulová",J275,0)</f>
        <v>0</v>
      </c>
      <c r="BJ275" s="19" t="s">
        <v>83</v>
      </c>
      <c r="BK275" s="189">
        <f>ROUND(I275*H275,2)</f>
        <v>0</v>
      </c>
      <c r="BL275" s="19" t="s">
        <v>222</v>
      </c>
      <c r="BM275" s="188" t="s">
        <v>1048</v>
      </c>
    </row>
    <row r="276" spans="1:65" s="2" customFormat="1" ht="11.25">
      <c r="A276" s="36"/>
      <c r="B276" s="37"/>
      <c r="C276" s="38"/>
      <c r="D276" s="190" t="s">
        <v>224</v>
      </c>
      <c r="E276" s="38"/>
      <c r="F276" s="191" t="s">
        <v>427</v>
      </c>
      <c r="G276" s="38"/>
      <c r="H276" s="38"/>
      <c r="I276" s="192"/>
      <c r="J276" s="38"/>
      <c r="K276" s="38"/>
      <c r="L276" s="41"/>
      <c r="M276" s="193"/>
      <c r="N276" s="194"/>
      <c r="O276" s="66"/>
      <c r="P276" s="66"/>
      <c r="Q276" s="66"/>
      <c r="R276" s="66"/>
      <c r="S276" s="66"/>
      <c r="T276" s="67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9" t="s">
        <v>224</v>
      </c>
      <c r="AU276" s="19" t="s">
        <v>85</v>
      </c>
    </row>
    <row r="277" spans="1:65" s="13" customFormat="1" ht="11.25">
      <c r="B277" s="195"/>
      <c r="C277" s="196"/>
      <c r="D277" s="197" t="s">
        <v>226</v>
      </c>
      <c r="E277" s="198" t="s">
        <v>19</v>
      </c>
      <c r="F277" s="199" t="s">
        <v>1049</v>
      </c>
      <c r="G277" s="196"/>
      <c r="H277" s="198" t="s">
        <v>19</v>
      </c>
      <c r="I277" s="200"/>
      <c r="J277" s="196"/>
      <c r="K277" s="196"/>
      <c r="L277" s="201"/>
      <c r="M277" s="202"/>
      <c r="N277" s="203"/>
      <c r="O277" s="203"/>
      <c r="P277" s="203"/>
      <c r="Q277" s="203"/>
      <c r="R277" s="203"/>
      <c r="S277" s="203"/>
      <c r="T277" s="204"/>
      <c r="AT277" s="205" t="s">
        <v>226</v>
      </c>
      <c r="AU277" s="205" t="s">
        <v>85</v>
      </c>
      <c r="AV277" s="13" t="s">
        <v>83</v>
      </c>
      <c r="AW277" s="13" t="s">
        <v>36</v>
      </c>
      <c r="AX277" s="13" t="s">
        <v>75</v>
      </c>
      <c r="AY277" s="205" t="s">
        <v>215</v>
      </c>
    </row>
    <row r="278" spans="1:65" s="14" customFormat="1" ht="11.25">
      <c r="B278" s="206"/>
      <c r="C278" s="207"/>
      <c r="D278" s="197" t="s">
        <v>226</v>
      </c>
      <c r="E278" s="208" t="s">
        <v>19</v>
      </c>
      <c r="F278" s="209" t="s">
        <v>870</v>
      </c>
      <c r="G278" s="207"/>
      <c r="H278" s="210">
        <v>463</v>
      </c>
      <c r="I278" s="211"/>
      <c r="J278" s="207"/>
      <c r="K278" s="207"/>
      <c r="L278" s="212"/>
      <c r="M278" s="213"/>
      <c r="N278" s="214"/>
      <c r="O278" s="214"/>
      <c r="P278" s="214"/>
      <c r="Q278" s="214"/>
      <c r="R278" s="214"/>
      <c r="S278" s="214"/>
      <c r="T278" s="215"/>
      <c r="AT278" s="216" t="s">
        <v>226</v>
      </c>
      <c r="AU278" s="216" t="s">
        <v>85</v>
      </c>
      <c r="AV278" s="14" t="s">
        <v>85</v>
      </c>
      <c r="AW278" s="14" t="s">
        <v>36</v>
      </c>
      <c r="AX278" s="14" t="s">
        <v>75</v>
      </c>
      <c r="AY278" s="216" t="s">
        <v>215</v>
      </c>
    </row>
    <row r="279" spans="1:65" s="14" customFormat="1" ht="11.25">
      <c r="B279" s="206"/>
      <c r="C279" s="207"/>
      <c r="D279" s="197" t="s">
        <v>226</v>
      </c>
      <c r="E279" s="208" t="s">
        <v>19</v>
      </c>
      <c r="F279" s="209" t="s">
        <v>873</v>
      </c>
      <c r="G279" s="207"/>
      <c r="H279" s="210">
        <v>1553</v>
      </c>
      <c r="I279" s="211"/>
      <c r="J279" s="207"/>
      <c r="K279" s="207"/>
      <c r="L279" s="212"/>
      <c r="M279" s="213"/>
      <c r="N279" s="214"/>
      <c r="O279" s="214"/>
      <c r="P279" s="214"/>
      <c r="Q279" s="214"/>
      <c r="R279" s="214"/>
      <c r="S279" s="214"/>
      <c r="T279" s="215"/>
      <c r="AT279" s="216" t="s">
        <v>226</v>
      </c>
      <c r="AU279" s="216" t="s">
        <v>85</v>
      </c>
      <c r="AV279" s="14" t="s">
        <v>85</v>
      </c>
      <c r="AW279" s="14" t="s">
        <v>36</v>
      </c>
      <c r="AX279" s="14" t="s">
        <v>75</v>
      </c>
      <c r="AY279" s="216" t="s">
        <v>215</v>
      </c>
    </row>
    <row r="280" spans="1:65" s="15" customFormat="1" ht="11.25">
      <c r="B280" s="227"/>
      <c r="C280" s="228"/>
      <c r="D280" s="197" t="s">
        <v>226</v>
      </c>
      <c r="E280" s="229" t="s">
        <v>19</v>
      </c>
      <c r="F280" s="230" t="s">
        <v>323</v>
      </c>
      <c r="G280" s="228"/>
      <c r="H280" s="231">
        <v>2016</v>
      </c>
      <c r="I280" s="232"/>
      <c r="J280" s="228"/>
      <c r="K280" s="228"/>
      <c r="L280" s="233"/>
      <c r="M280" s="234"/>
      <c r="N280" s="235"/>
      <c r="O280" s="235"/>
      <c r="P280" s="235"/>
      <c r="Q280" s="235"/>
      <c r="R280" s="235"/>
      <c r="S280" s="235"/>
      <c r="T280" s="236"/>
      <c r="AT280" s="237" t="s">
        <v>226</v>
      </c>
      <c r="AU280" s="237" t="s">
        <v>85</v>
      </c>
      <c r="AV280" s="15" t="s">
        <v>222</v>
      </c>
      <c r="AW280" s="15" t="s">
        <v>36</v>
      </c>
      <c r="AX280" s="15" t="s">
        <v>83</v>
      </c>
      <c r="AY280" s="237" t="s">
        <v>215</v>
      </c>
    </row>
    <row r="281" spans="1:65" s="2" customFormat="1" ht="24.2" customHeight="1">
      <c r="A281" s="36"/>
      <c r="B281" s="37"/>
      <c r="C281" s="177" t="s">
        <v>343</v>
      </c>
      <c r="D281" s="177" t="s">
        <v>218</v>
      </c>
      <c r="E281" s="178" t="s">
        <v>429</v>
      </c>
      <c r="F281" s="179" t="s">
        <v>430</v>
      </c>
      <c r="G281" s="180" t="s">
        <v>91</v>
      </c>
      <c r="H281" s="181">
        <v>2016</v>
      </c>
      <c r="I281" s="182"/>
      <c r="J281" s="183">
        <f>ROUND(I281*H281,2)</f>
        <v>0</v>
      </c>
      <c r="K281" s="179" t="s">
        <v>221</v>
      </c>
      <c r="L281" s="41"/>
      <c r="M281" s="184" t="s">
        <v>19</v>
      </c>
      <c r="N281" s="185" t="s">
        <v>46</v>
      </c>
      <c r="O281" s="66"/>
      <c r="P281" s="186">
        <f>O281*H281</f>
        <v>0</v>
      </c>
      <c r="Q281" s="186">
        <v>0</v>
      </c>
      <c r="R281" s="186">
        <f>Q281*H281</f>
        <v>0</v>
      </c>
      <c r="S281" s="186">
        <v>0</v>
      </c>
      <c r="T281" s="187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88" t="s">
        <v>222</v>
      </c>
      <c r="AT281" s="188" t="s">
        <v>218</v>
      </c>
      <c r="AU281" s="188" t="s">
        <v>85</v>
      </c>
      <c r="AY281" s="19" t="s">
        <v>215</v>
      </c>
      <c r="BE281" s="189">
        <f>IF(N281="základní",J281,0)</f>
        <v>0</v>
      </c>
      <c r="BF281" s="189">
        <f>IF(N281="snížená",J281,0)</f>
        <v>0</v>
      </c>
      <c r="BG281" s="189">
        <f>IF(N281="zákl. přenesená",J281,0)</f>
        <v>0</v>
      </c>
      <c r="BH281" s="189">
        <f>IF(N281="sníž. přenesená",J281,0)</f>
        <v>0</v>
      </c>
      <c r="BI281" s="189">
        <f>IF(N281="nulová",J281,0)</f>
        <v>0</v>
      </c>
      <c r="BJ281" s="19" t="s">
        <v>83</v>
      </c>
      <c r="BK281" s="189">
        <f>ROUND(I281*H281,2)</f>
        <v>0</v>
      </c>
      <c r="BL281" s="19" t="s">
        <v>222</v>
      </c>
      <c r="BM281" s="188" t="s">
        <v>1050</v>
      </c>
    </row>
    <row r="282" spans="1:65" s="2" customFormat="1" ht="11.25">
      <c r="A282" s="36"/>
      <c r="B282" s="37"/>
      <c r="C282" s="38"/>
      <c r="D282" s="190" t="s">
        <v>224</v>
      </c>
      <c r="E282" s="38"/>
      <c r="F282" s="191" t="s">
        <v>432</v>
      </c>
      <c r="G282" s="38"/>
      <c r="H282" s="38"/>
      <c r="I282" s="192"/>
      <c r="J282" s="38"/>
      <c r="K282" s="38"/>
      <c r="L282" s="41"/>
      <c r="M282" s="193"/>
      <c r="N282" s="194"/>
      <c r="O282" s="66"/>
      <c r="P282" s="66"/>
      <c r="Q282" s="66"/>
      <c r="R282" s="66"/>
      <c r="S282" s="66"/>
      <c r="T282" s="67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9" t="s">
        <v>224</v>
      </c>
      <c r="AU282" s="19" t="s">
        <v>85</v>
      </c>
    </row>
    <row r="283" spans="1:65" s="13" customFormat="1" ht="11.25">
      <c r="B283" s="195"/>
      <c r="C283" s="196"/>
      <c r="D283" s="197" t="s">
        <v>226</v>
      </c>
      <c r="E283" s="198" t="s">
        <v>19</v>
      </c>
      <c r="F283" s="199" t="s">
        <v>1004</v>
      </c>
      <c r="G283" s="196"/>
      <c r="H283" s="198" t="s">
        <v>19</v>
      </c>
      <c r="I283" s="200"/>
      <c r="J283" s="196"/>
      <c r="K283" s="196"/>
      <c r="L283" s="201"/>
      <c r="M283" s="202"/>
      <c r="N283" s="203"/>
      <c r="O283" s="203"/>
      <c r="P283" s="203"/>
      <c r="Q283" s="203"/>
      <c r="R283" s="203"/>
      <c r="S283" s="203"/>
      <c r="T283" s="204"/>
      <c r="AT283" s="205" t="s">
        <v>226</v>
      </c>
      <c r="AU283" s="205" t="s">
        <v>85</v>
      </c>
      <c r="AV283" s="13" t="s">
        <v>83</v>
      </c>
      <c r="AW283" s="13" t="s">
        <v>36</v>
      </c>
      <c r="AX283" s="13" t="s">
        <v>75</v>
      </c>
      <c r="AY283" s="205" t="s">
        <v>215</v>
      </c>
    </row>
    <row r="284" spans="1:65" s="14" customFormat="1" ht="11.25">
      <c r="B284" s="206"/>
      <c r="C284" s="207"/>
      <c r="D284" s="197" t="s">
        <v>226</v>
      </c>
      <c r="E284" s="208" t="s">
        <v>19</v>
      </c>
      <c r="F284" s="209" t="s">
        <v>870</v>
      </c>
      <c r="G284" s="207"/>
      <c r="H284" s="210">
        <v>463</v>
      </c>
      <c r="I284" s="211"/>
      <c r="J284" s="207"/>
      <c r="K284" s="207"/>
      <c r="L284" s="212"/>
      <c r="M284" s="213"/>
      <c r="N284" s="214"/>
      <c r="O284" s="214"/>
      <c r="P284" s="214"/>
      <c r="Q284" s="214"/>
      <c r="R284" s="214"/>
      <c r="S284" s="214"/>
      <c r="T284" s="215"/>
      <c r="AT284" s="216" t="s">
        <v>226</v>
      </c>
      <c r="AU284" s="216" t="s">
        <v>85</v>
      </c>
      <c r="AV284" s="14" t="s">
        <v>85</v>
      </c>
      <c r="AW284" s="14" t="s">
        <v>36</v>
      </c>
      <c r="AX284" s="14" t="s">
        <v>75</v>
      </c>
      <c r="AY284" s="216" t="s">
        <v>215</v>
      </c>
    </row>
    <row r="285" spans="1:65" s="14" customFormat="1" ht="11.25">
      <c r="B285" s="206"/>
      <c r="C285" s="207"/>
      <c r="D285" s="197" t="s">
        <v>226</v>
      </c>
      <c r="E285" s="208" t="s">
        <v>19</v>
      </c>
      <c r="F285" s="209" t="s">
        <v>873</v>
      </c>
      <c r="G285" s="207"/>
      <c r="H285" s="210">
        <v>1553</v>
      </c>
      <c r="I285" s="211"/>
      <c r="J285" s="207"/>
      <c r="K285" s="207"/>
      <c r="L285" s="212"/>
      <c r="M285" s="213"/>
      <c r="N285" s="214"/>
      <c r="O285" s="214"/>
      <c r="P285" s="214"/>
      <c r="Q285" s="214"/>
      <c r="R285" s="214"/>
      <c r="S285" s="214"/>
      <c r="T285" s="215"/>
      <c r="AT285" s="216" t="s">
        <v>226</v>
      </c>
      <c r="AU285" s="216" t="s">
        <v>85</v>
      </c>
      <c r="AV285" s="14" t="s">
        <v>85</v>
      </c>
      <c r="AW285" s="14" t="s">
        <v>36</v>
      </c>
      <c r="AX285" s="14" t="s">
        <v>75</v>
      </c>
      <c r="AY285" s="216" t="s">
        <v>215</v>
      </c>
    </row>
    <row r="286" spans="1:65" s="15" customFormat="1" ht="11.25">
      <c r="B286" s="227"/>
      <c r="C286" s="228"/>
      <c r="D286" s="197" t="s">
        <v>226</v>
      </c>
      <c r="E286" s="229" t="s">
        <v>19</v>
      </c>
      <c r="F286" s="230" t="s">
        <v>323</v>
      </c>
      <c r="G286" s="228"/>
      <c r="H286" s="231">
        <v>2016</v>
      </c>
      <c r="I286" s="232"/>
      <c r="J286" s="228"/>
      <c r="K286" s="228"/>
      <c r="L286" s="233"/>
      <c r="M286" s="234"/>
      <c r="N286" s="235"/>
      <c r="O286" s="235"/>
      <c r="P286" s="235"/>
      <c r="Q286" s="235"/>
      <c r="R286" s="235"/>
      <c r="S286" s="235"/>
      <c r="T286" s="236"/>
      <c r="AT286" s="237" t="s">
        <v>226</v>
      </c>
      <c r="AU286" s="237" t="s">
        <v>85</v>
      </c>
      <c r="AV286" s="15" t="s">
        <v>222</v>
      </c>
      <c r="AW286" s="15" t="s">
        <v>36</v>
      </c>
      <c r="AX286" s="15" t="s">
        <v>83</v>
      </c>
      <c r="AY286" s="237" t="s">
        <v>215</v>
      </c>
    </row>
    <row r="287" spans="1:65" s="2" customFormat="1" ht="33" customHeight="1">
      <c r="A287" s="36"/>
      <c r="B287" s="37"/>
      <c r="C287" s="177" t="s">
        <v>433</v>
      </c>
      <c r="D287" s="177" t="s">
        <v>218</v>
      </c>
      <c r="E287" s="178" t="s">
        <v>434</v>
      </c>
      <c r="F287" s="179" t="s">
        <v>435</v>
      </c>
      <c r="G287" s="180" t="s">
        <v>436</v>
      </c>
      <c r="H287" s="181">
        <v>60</v>
      </c>
      <c r="I287" s="182"/>
      <c r="J287" s="183">
        <f>ROUND(I287*H287,2)</f>
        <v>0</v>
      </c>
      <c r="K287" s="179" t="s">
        <v>221</v>
      </c>
      <c r="L287" s="41"/>
      <c r="M287" s="184" t="s">
        <v>19</v>
      </c>
      <c r="N287" s="185" t="s">
        <v>46</v>
      </c>
      <c r="O287" s="66"/>
      <c r="P287" s="186">
        <f>O287*H287</f>
        <v>0</v>
      </c>
      <c r="Q287" s="186">
        <v>0</v>
      </c>
      <c r="R287" s="186">
        <f>Q287*H287</f>
        <v>0</v>
      </c>
      <c r="S287" s="186">
        <v>0</v>
      </c>
      <c r="T287" s="187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88" t="s">
        <v>222</v>
      </c>
      <c r="AT287" s="188" t="s">
        <v>218</v>
      </c>
      <c r="AU287" s="188" t="s">
        <v>85</v>
      </c>
      <c r="AY287" s="19" t="s">
        <v>215</v>
      </c>
      <c r="BE287" s="189">
        <f>IF(N287="základní",J287,0)</f>
        <v>0</v>
      </c>
      <c r="BF287" s="189">
        <f>IF(N287="snížená",J287,0)</f>
        <v>0</v>
      </c>
      <c r="BG287" s="189">
        <f>IF(N287="zákl. přenesená",J287,0)</f>
        <v>0</v>
      </c>
      <c r="BH287" s="189">
        <f>IF(N287="sníž. přenesená",J287,0)</f>
        <v>0</v>
      </c>
      <c r="BI287" s="189">
        <f>IF(N287="nulová",J287,0)</f>
        <v>0</v>
      </c>
      <c r="BJ287" s="19" t="s">
        <v>83</v>
      </c>
      <c r="BK287" s="189">
        <f>ROUND(I287*H287,2)</f>
        <v>0</v>
      </c>
      <c r="BL287" s="19" t="s">
        <v>222</v>
      </c>
      <c r="BM287" s="188" t="s">
        <v>1051</v>
      </c>
    </row>
    <row r="288" spans="1:65" s="2" customFormat="1" ht="11.25">
      <c r="A288" s="36"/>
      <c r="B288" s="37"/>
      <c r="C288" s="38"/>
      <c r="D288" s="190" t="s">
        <v>224</v>
      </c>
      <c r="E288" s="38"/>
      <c r="F288" s="191" t="s">
        <v>438</v>
      </c>
      <c r="G288" s="38"/>
      <c r="H288" s="38"/>
      <c r="I288" s="192"/>
      <c r="J288" s="38"/>
      <c r="K288" s="38"/>
      <c r="L288" s="41"/>
      <c r="M288" s="193"/>
      <c r="N288" s="194"/>
      <c r="O288" s="66"/>
      <c r="P288" s="66"/>
      <c r="Q288" s="66"/>
      <c r="R288" s="66"/>
      <c r="S288" s="66"/>
      <c r="T288" s="67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9" t="s">
        <v>224</v>
      </c>
      <c r="AU288" s="19" t="s">
        <v>85</v>
      </c>
    </row>
    <row r="289" spans="1:65" s="13" customFormat="1" ht="11.25">
      <c r="B289" s="195"/>
      <c r="C289" s="196"/>
      <c r="D289" s="197" t="s">
        <v>226</v>
      </c>
      <c r="E289" s="198" t="s">
        <v>19</v>
      </c>
      <c r="F289" s="199" t="s">
        <v>1052</v>
      </c>
      <c r="G289" s="196"/>
      <c r="H289" s="198" t="s">
        <v>19</v>
      </c>
      <c r="I289" s="200"/>
      <c r="J289" s="196"/>
      <c r="K289" s="196"/>
      <c r="L289" s="201"/>
      <c r="M289" s="202"/>
      <c r="N289" s="203"/>
      <c r="O289" s="203"/>
      <c r="P289" s="203"/>
      <c r="Q289" s="203"/>
      <c r="R289" s="203"/>
      <c r="S289" s="203"/>
      <c r="T289" s="204"/>
      <c r="AT289" s="205" t="s">
        <v>226</v>
      </c>
      <c r="AU289" s="205" t="s">
        <v>85</v>
      </c>
      <c r="AV289" s="13" t="s">
        <v>83</v>
      </c>
      <c r="AW289" s="13" t="s">
        <v>36</v>
      </c>
      <c r="AX289" s="13" t="s">
        <v>75</v>
      </c>
      <c r="AY289" s="205" t="s">
        <v>215</v>
      </c>
    </row>
    <row r="290" spans="1:65" s="14" customFormat="1" ht="11.25">
      <c r="B290" s="206"/>
      <c r="C290" s="207"/>
      <c r="D290" s="197" t="s">
        <v>226</v>
      </c>
      <c r="E290" s="208" t="s">
        <v>19</v>
      </c>
      <c r="F290" s="209" t="s">
        <v>440</v>
      </c>
      <c r="G290" s="207"/>
      <c r="H290" s="210">
        <v>60</v>
      </c>
      <c r="I290" s="211"/>
      <c r="J290" s="207"/>
      <c r="K290" s="207"/>
      <c r="L290" s="212"/>
      <c r="M290" s="213"/>
      <c r="N290" s="214"/>
      <c r="O290" s="214"/>
      <c r="P290" s="214"/>
      <c r="Q290" s="214"/>
      <c r="R290" s="214"/>
      <c r="S290" s="214"/>
      <c r="T290" s="215"/>
      <c r="AT290" s="216" t="s">
        <v>226</v>
      </c>
      <c r="AU290" s="216" t="s">
        <v>85</v>
      </c>
      <c r="AV290" s="14" t="s">
        <v>85</v>
      </c>
      <c r="AW290" s="14" t="s">
        <v>36</v>
      </c>
      <c r="AX290" s="14" t="s">
        <v>83</v>
      </c>
      <c r="AY290" s="216" t="s">
        <v>215</v>
      </c>
    </row>
    <row r="291" spans="1:65" s="2" customFormat="1" ht="37.9" customHeight="1">
      <c r="A291" s="36"/>
      <c r="B291" s="37"/>
      <c r="C291" s="177" t="s">
        <v>1053</v>
      </c>
      <c r="D291" s="177" t="s">
        <v>218</v>
      </c>
      <c r="E291" s="178" t="s">
        <v>1054</v>
      </c>
      <c r="F291" s="179" t="s">
        <v>1055</v>
      </c>
      <c r="G291" s="180" t="s">
        <v>91</v>
      </c>
      <c r="H291" s="181">
        <v>48</v>
      </c>
      <c r="I291" s="182"/>
      <c r="J291" s="183">
        <f>ROUND(I291*H291,2)</f>
        <v>0</v>
      </c>
      <c r="K291" s="179" t="s">
        <v>1056</v>
      </c>
      <c r="L291" s="41"/>
      <c r="M291" s="184" t="s">
        <v>19</v>
      </c>
      <c r="N291" s="185" t="s">
        <v>46</v>
      </c>
      <c r="O291" s="66"/>
      <c r="P291" s="186">
        <f>O291*H291</f>
        <v>0</v>
      </c>
      <c r="Q291" s="186">
        <v>1.2999999999999999E-4</v>
      </c>
      <c r="R291" s="186">
        <f>Q291*H291</f>
        <v>6.239999999999999E-3</v>
      </c>
      <c r="S291" s="186">
        <v>0</v>
      </c>
      <c r="T291" s="187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88" t="s">
        <v>222</v>
      </c>
      <c r="AT291" s="188" t="s">
        <v>218</v>
      </c>
      <c r="AU291" s="188" t="s">
        <v>85</v>
      </c>
      <c r="AY291" s="19" t="s">
        <v>215</v>
      </c>
      <c r="BE291" s="189">
        <f>IF(N291="základní",J291,0)</f>
        <v>0</v>
      </c>
      <c r="BF291" s="189">
        <f>IF(N291="snížená",J291,0)</f>
        <v>0</v>
      </c>
      <c r="BG291" s="189">
        <f>IF(N291="zákl. přenesená",J291,0)</f>
        <v>0</v>
      </c>
      <c r="BH291" s="189">
        <f>IF(N291="sníž. přenesená",J291,0)</f>
        <v>0</v>
      </c>
      <c r="BI291" s="189">
        <f>IF(N291="nulová",J291,0)</f>
        <v>0</v>
      </c>
      <c r="BJ291" s="19" t="s">
        <v>83</v>
      </c>
      <c r="BK291" s="189">
        <f>ROUND(I291*H291,2)</f>
        <v>0</v>
      </c>
      <c r="BL291" s="19" t="s">
        <v>222</v>
      </c>
      <c r="BM291" s="188" t="s">
        <v>1057</v>
      </c>
    </row>
    <row r="292" spans="1:65" s="2" customFormat="1" ht="11.25">
      <c r="A292" s="36"/>
      <c r="B292" s="37"/>
      <c r="C292" s="38"/>
      <c r="D292" s="190" t="s">
        <v>224</v>
      </c>
      <c r="E292" s="38"/>
      <c r="F292" s="191" t="s">
        <v>1058</v>
      </c>
      <c r="G292" s="38"/>
      <c r="H292" s="38"/>
      <c r="I292" s="192"/>
      <c r="J292" s="38"/>
      <c r="K292" s="38"/>
      <c r="L292" s="41"/>
      <c r="M292" s="193"/>
      <c r="N292" s="194"/>
      <c r="O292" s="66"/>
      <c r="P292" s="66"/>
      <c r="Q292" s="66"/>
      <c r="R292" s="66"/>
      <c r="S292" s="66"/>
      <c r="T292" s="67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9" t="s">
        <v>224</v>
      </c>
      <c r="AU292" s="19" t="s">
        <v>85</v>
      </c>
    </row>
    <row r="293" spans="1:65" s="13" customFormat="1" ht="11.25">
      <c r="B293" s="195"/>
      <c r="C293" s="196"/>
      <c r="D293" s="197" t="s">
        <v>226</v>
      </c>
      <c r="E293" s="198" t="s">
        <v>19</v>
      </c>
      <c r="F293" s="199" t="s">
        <v>1059</v>
      </c>
      <c r="G293" s="196"/>
      <c r="H293" s="198" t="s">
        <v>19</v>
      </c>
      <c r="I293" s="200"/>
      <c r="J293" s="196"/>
      <c r="K293" s="196"/>
      <c r="L293" s="201"/>
      <c r="M293" s="202"/>
      <c r="N293" s="203"/>
      <c r="O293" s="203"/>
      <c r="P293" s="203"/>
      <c r="Q293" s="203"/>
      <c r="R293" s="203"/>
      <c r="S293" s="203"/>
      <c r="T293" s="204"/>
      <c r="AT293" s="205" t="s">
        <v>226</v>
      </c>
      <c r="AU293" s="205" t="s">
        <v>85</v>
      </c>
      <c r="AV293" s="13" t="s">
        <v>83</v>
      </c>
      <c r="AW293" s="13" t="s">
        <v>36</v>
      </c>
      <c r="AX293" s="13" t="s">
        <v>75</v>
      </c>
      <c r="AY293" s="205" t="s">
        <v>215</v>
      </c>
    </row>
    <row r="294" spans="1:65" s="14" customFormat="1" ht="11.25">
      <c r="B294" s="206"/>
      <c r="C294" s="207"/>
      <c r="D294" s="197" t="s">
        <v>226</v>
      </c>
      <c r="E294" s="208" t="s">
        <v>19</v>
      </c>
      <c r="F294" s="209" t="s">
        <v>1060</v>
      </c>
      <c r="G294" s="207"/>
      <c r="H294" s="210">
        <v>48</v>
      </c>
      <c r="I294" s="211"/>
      <c r="J294" s="207"/>
      <c r="K294" s="207"/>
      <c r="L294" s="212"/>
      <c r="M294" s="213"/>
      <c r="N294" s="214"/>
      <c r="O294" s="214"/>
      <c r="P294" s="214"/>
      <c r="Q294" s="214"/>
      <c r="R294" s="214"/>
      <c r="S294" s="214"/>
      <c r="T294" s="215"/>
      <c r="AT294" s="216" t="s">
        <v>226</v>
      </c>
      <c r="AU294" s="216" t="s">
        <v>85</v>
      </c>
      <c r="AV294" s="14" t="s">
        <v>85</v>
      </c>
      <c r="AW294" s="14" t="s">
        <v>36</v>
      </c>
      <c r="AX294" s="14" t="s">
        <v>83</v>
      </c>
      <c r="AY294" s="216" t="s">
        <v>215</v>
      </c>
    </row>
    <row r="295" spans="1:65" s="2" customFormat="1" ht="24.2" customHeight="1">
      <c r="A295" s="36"/>
      <c r="B295" s="37"/>
      <c r="C295" s="177" t="s">
        <v>1061</v>
      </c>
      <c r="D295" s="177" t="s">
        <v>218</v>
      </c>
      <c r="E295" s="178" t="s">
        <v>1062</v>
      </c>
      <c r="F295" s="179" t="s">
        <v>1063</v>
      </c>
      <c r="G295" s="180" t="s">
        <v>246</v>
      </c>
      <c r="H295" s="181">
        <v>1.6240000000000001</v>
      </c>
      <c r="I295" s="182"/>
      <c r="J295" s="183">
        <f>ROUND(I295*H295,2)</f>
        <v>0</v>
      </c>
      <c r="K295" s="179" t="s">
        <v>221</v>
      </c>
      <c r="L295" s="41"/>
      <c r="M295" s="184" t="s">
        <v>19</v>
      </c>
      <c r="N295" s="185" t="s">
        <v>46</v>
      </c>
      <c r="O295" s="66"/>
      <c r="P295" s="186">
        <f>O295*H295</f>
        <v>0</v>
      </c>
      <c r="Q295" s="186">
        <v>0</v>
      </c>
      <c r="R295" s="186">
        <f>Q295*H295</f>
        <v>0</v>
      </c>
      <c r="S295" s="186">
        <v>2.2000000000000002</v>
      </c>
      <c r="T295" s="187">
        <f>S295*H295</f>
        <v>3.5728000000000004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88" t="s">
        <v>222</v>
      </c>
      <c r="AT295" s="188" t="s">
        <v>218</v>
      </c>
      <c r="AU295" s="188" t="s">
        <v>85</v>
      </c>
      <c r="AY295" s="19" t="s">
        <v>215</v>
      </c>
      <c r="BE295" s="189">
        <f>IF(N295="základní",J295,0)</f>
        <v>0</v>
      </c>
      <c r="BF295" s="189">
        <f>IF(N295="snížená",J295,0)</f>
        <v>0</v>
      </c>
      <c r="BG295" s="189">
        <f>IF(N295="zákl. přenesená",J295,0)</f>
        <v>0</v>
      </c>
      <c r="BH295" s="189">
        <f>IF(N295="sníž. přenesená",J295,0)</f>
        <v>0</v>
      </c>
      <c r="BI295" s="189">
        <f>IF(N295="nulová",J295,0)</f>
        <v>0</v>
      </c>
      <c r="BJ295" s="19" t="s">
        <v>83</v>
      </c>
      <c r="BK295" s="189">
        <f>ROUND(I295*H295,2)</f>
        <v>0</v>
      </c>
      <c r="BL295" s="19" t="s">
        <v>222</v>
      </c>
      <c r="BM295" s="188" t="s">
        <v>1064</v>
      </c>
    </row>
    <row r="296" spans="1:65" s="2" customFormat="1" ht="11.25">
      <c r="A296" s="36"/>
      <c r="B296" s="37"/>
      <c r="C296" s="38"/>
      <c r="D296" s="190" t="s">
        <v>224</v>
      </c>
      <c r="E296" s="38"/>
      <c r="F296" s="191" t="s">
        <v>1065</v>
      </c>
      <c r="G296" s="38"/>
      <c r="H296" s="38"/>
      <c r="I296" s="192"/>
      <c r="J296" s="38"/>
      <c r="K296" s="38"/>
      <c r="L296" s="41"/>
      <c r="M296" s="193"/>
      <c r="N296" s="194"/>
      <c r="O296" s="66"/>
      <c r="P296" s="66"/>
      <c r="Q296" s="66"/>
      <c r="R296" s="66"/>
      <c r="S296" s="66"/>
      <c r="T296" s="67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T296" s="19" t="s">
        <v>224</v>
      </c>
      <c r="AU296" s="19" t="s">
        <v>85</v>
      </c>
    </row>
    <row r="297" spans="1:65" s="13" customFormat="1" ht="11.25">
      <c r="B297" s="195"/>
      <c r="C297" s="196"/>
      <c r="D297" s="197" t="s">
        <v>226</v>
      </c>
      <c r="E297" s="198" t="s">
        <v>19</v>
      </c>
      <c r="F297" s="199" t="s">
        <v>1066</v>
      </c>
      <c r="G297" s="196"/>
      <c r="H297" s="198" t="s">
        <v>19</v>
      </c>
      <c r="I297" s="200"/>
      <c r="J297" s="196"/>
      <c r="K297" s="196"/>
      <c r="L297" s="201"/>
      <c r="M297" s="202"/>
      <c r="N297" s="203"/>
      <c r="O297" s="203"/>
      <c r="P297" s="203"/>
      <c r="Q297" s="203"/>
      <c r="R297" s="203"/>
      <c r="S297" s="203"/>
      <c r="T297" s="204"/>
      <c r="AT297" s="205" t="s">
        <v>226</v>
      </c>
      <c r="AU297" s="205" t="s">
        <v>85</v>
      </c>
      <c r="AV297" s="13" t="s">
        <v>83</v>
      </c>
      <c r="AW297" s="13" t="s">
        <v>36</v>
      </c>
      <c r="AX297" s="13" t="s">
        <v>75</v>
      </c>
      <c r="AY297" s="205" t="s">
        <v>215</v>
      </c>
    </row>
    <row r="298" spans="1:65" s="14" customFormat="1" ht="11.25">
      <c r="B298" s="206"/>
      <c r="C298" s="207"/>
      <c r="D298" s="197" t="s">
        <v>226</v>
      </c>
      <c r="E298" s="208" t="s">
        <v>19</v>
      </c>
      <c r="F298" s="209" t="s">
        <v>1011</v>
      </c>
      <c r="G298" s="207"/>
      <c r="H298" s="210">
        <v>1.6240000000000001</v>
      </c>
      <c r="I298" s="211"/>
      <c r="J298" s="207"/>
      <c r="K298" s="207"/>
      <c r="L298" s="212"/>
      <c r="M298" s="213"/>
      <c r="N298" s="214"/>
      <c r="O298" s="214"/>
      <c r="P298" s="214"/>
      <c r="Q298" s="214"/>
      <c r="R298" s="214"/>
      <c r="S298" s="214"/>
      <c r="T298" s="215"/>
      <c r="AT298" s="216" t="s">
        <v>226</v>
      </c>
      <c r="AU298" s="216" t="s">
        <v>85</v>
      </c>
      <c r="AV298" s="14" t="s">
        <v>85</v>
      </c>
      <c r="AW298" s="14" t="s">
        <v>36</v>
      </c>
      <c r="AX298" s="14" t="s">
        <v>83</v>
      </c>
      <c r="AY298" s="216" t="s">
        <v>215</v>
      </c>
    </row>
    <row r="299" spans="1:65" s="2" customFormat="1" ht="44.25" customHeight="1">
      <c r="A299" s="36"/>
      <c r="B299" s="37"/>
      <c r="C299" s="177" t="s">
        <v>583</v>
      </c>
      <c r="D299" s="177" t="s">
        <v>218</v>
      </c>
      <c r="E299" s="178" t="s">
        <v>447</v>
      </c>
      <c r="F299" s="179" t="s">
        <v>448</v>
      </c>
      <c r="G299" s="180" t="s">
        <v>91</v>
      </c>
      <c r="H299" s="181">
        <v>1820.8</v>
      </c>
      <c r="I299" s="182"/>
      <c r="J299" s="183">
        <f>ROUND(I299*H299,2)</f>
        <v>0</v>
      </c>
      <c r="K299" s="179" t="s">
        <v>221</v>
      </c>
      <c r="L299" s="41"/>
      <c r="M299" s="184" t="s">
        <v>19</v>
      </c>
      <c r="N299" s="185" t="s">
        <v>46</v>
      </c>
      <c r="O299" s="66"/>
      <c r="P299" s="186">
        <f>O299*H299</f>
        <v>0</v>
      </c>
      <c r="Q299" s="186">
        <v>0</v>
      </c>
      <c r="R299" s="186">
        <f>Q299*H299</f>
        <v>0</v>
      </c>
      <c r="S299" s="186">
        <v>7.1999999999999995E-2</v>
      </c>
      <c r="T299" s="187">
        <f>S299*H299</f>
        <v>131.0976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88" t="s">
        <v>222</v>
      </c>
      <c r="AT299" s="188" t="s">
        <v>218</v>
      </c>
      <c r="AU299" s="188" t="s">
        <v>85</v>
      </c>
      <c r="AY299" s="19" t="s">
        <v>215</v>
      </c>
      <c r="BE299" s="189">
        <f>IF(N299="základní",J299,0)</f>
        <v>0</v>
      </c>
      <c r="BF299" s="189">
        <f>IF(N299="snížená",J299,0)</f>
        <v>0</v>
      </c>
      <c r="BG299" s="189">
        <f>IF(N299="zákl. přenesená",J299,0)</f>
        <v>0</v>
      </c>
      <c r="BH299" s="189">
        <f>IF(N299="sníž. přenesená",J299,0)</f>
        <v>0</v>
      </c>
      <c r="BI299" s="189">
        <f>IF(N299="nulová",J299,0)</f>
        <v>0</v>
      </c>
      <c r="BJ299" s="19" t="s">
        <v>83</v>
      </c>
      <c r="BK299" s="189">
        <f>ROUND(I299*H299,2)</f>
        <v>0</v>
      </c>
      <c r="BL299" s="19" t="s">
        <v>222</v>
      </c>
      <c r="BM299" s="188" t="s">
        <v>1067</v>
      </c>
    </row>
    <row r="300" spans="1:65" s="2" customFormat="1" ht="11.25">
      <c r="A300" s="36"/>
      <c r="B300" s="37"/>
      <c r="C300" s="38"/>
      <c r="D300" s="190" t="s">
        <v>224</v>
      </c>
      <c r="E300" s="38"/>
      <c r="F300" s="191" t="s">
        <v>450</v>
      </c>
      <c r="G300" s="38"/>
      <c r="H300" s="38"/>
      <c r="I300" s="192"/>
      <c r="J300" s="38"/>
      <c r="K300" s="38"/>
      <c r="L300" s="41"/>
      <c r="M300" s="193"/>
      <c r="N300" s="194"/>
      <c r="O300" s="66"/>
      <c r="P300" s="66"/>
      <c r="Q300" s="66"/>
      <c r="R300" s="66"/>
      <c r="S300" s="66"/>
      <c r="T300" s="67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9" t="s">
        <v>224</v>
      </c>
      <c r="AU300" s="19" t="s">
        <v>85</v>
      </c>
    </row>
    <row r="301" spans="1:65" s="13" customFormat="1" ht="11.25">
      <c r="B301" s="195"/>
      <c r="C301" s="196"/>
      <c r="D301" s="197" t="s">
        <v>226</v>
      </c>
      <c r="E301" s="198" t="s">
        <v>19</v>
      </c>
      <c r="F301" s="199" t="s">
        <v>1068</v>
      </c>
      <c r="G301" s="196"/>
      <c r="H301" s="198" t="s">
        <v>19</v>
      </c>
      <c r="I301" s="200"/>
      <c r="J301" s="196"/>
      <c r="K301" s="196"/>
      <c r="L301" s="201"/>
      <c r="M301" s="202"/>
      <c r="N301" s="203"/>
      <c r="O301" s="203"/>
      <c r="P301" s="203"/>
      <c r="Q301" s="203"/>
      <c r="R301" s="203"/>
      <c r="S301" s="203"/>
      <c r="T301" s="204"/>
      <c r="AT301" s="205" t="s">
        <v>226</v>
      </c>
      <c r="AU301" s="205" t="s">
        <v>85</v>
      </c>
      <c r="AV301" s="13" t="s">
        <v>83</v>
      </c>
      <c r="AW301" s="13" t="s">
        <v>36</v>
      </c>
      <c r="AX301" s="13" t="s">
        <v>75</v>
      </c>
      <c r="AY301" s="205" t="s">
        <v>215</v>
      </c>
    </row>
    <row r="302" spans="1:65" s="14" customFormat="1" ht="11.25">
      <c r="B302" s="206"/>
      <c r="C302" s="207"/>
      <c r="D302" s="197" t="s">
        <v>226</v>
      </c>
      <c r="E302" s="208" t="s">
        <v>19</v>
      </c>
      <c r="F302" s="209" t="s">
        <v>880</v>
      </c>
      <c r="G302" s="207"/>
      <c r="H302" s="210">
        <v>1820.8</v>
      </c>
      <c r="I302" s="211"/>
      <c r="J302" s="207"/>
      <c r="K302" s="207"/>
      <c r="L302" s="212"/>
      <c r="M302" s="213"/>
      <c r="N302" s="214"/>
      <c r="O302" s="214"/>
      <c r="P302" s="214"/>
      <c r="Q302" s="214"/>
      <c r="R302" s="214"/>
      <c r="S302" s="214"/>
      <c r="T302" s="215"/>
      <c r="AT302" s="216" t="s">
        <v>226</v>
      </c>
      <c r="AU302" s="216" t="s">
        <v>85</v>
      </c>
      <c r="AV302" s="14" t="s">
        <v>85</v>
      </c>
      <c r="AW302" s="14" t="s">
        <v>36</v>
      </c>
      <c r="AX302" s="14" t="s">
        <v>83</v>
      </c>
      <c r="AY302" s="216" t="s">
        <v>215</v>
      </c>
    </row>
    <row r="303" spans="1:65" s="2" customFormat="1" ht="33" customHeight="1">
      <c r="A303" s="36"/>
      <c r="B303" s="37"/>
      <c r="C303" s="177" t="s">
        <v>589</v>
      </c>
      <c r="D303" s="177" t="s">
        <v>218</v>
      </c>
      <c r="E303" s="178" t="s">
        <v>453</v>
      </c>
      <c r="F303" s="179" t="s">
        <v>454</v>
      </c>
      <c r="G303" s="180" t="s">
        <v>91</v>
      </c>
      <c r="H303" s="181">
        <v>100.1</v>
      </c>
      <c r="I303" s="182"/>
      <c r="J303" s="183">
        <f>ROUND(I303*H303,2)</f>
        <v>0</v>
      </c>
      <c r="K303" s="179" t="s">
        <v>221</v>
      </c>
      <c r="L303" s="41"/>
      <c r="M303" s="184" t="s">
        <v>19</v>
      </c>
      <c r="N303" s="185" t="s">
        <v>46</v>
      </c>
      <c r="O303" s="66"/>
      <c r="P303" s="186">
        <f>O303*H303</f>
        <v>0</v>
      </c>
      <c r="Q303" s="186">
        <v>0</v>
      </c>
      <c r="R303" s="186">
        <f>Q303*H303</f>
        <v>0</v>
      </c>
      <c r="S303" s="186">
        <v>4.7800000000000004E-3</v>
      </c>
      <c r="T303" s="187">
        <f>S303*H303</f>
        <v>0.47847800000000001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88" t="s">
        <v>222</v>
      </c>
      <c r="AT303" s="188" t="s">
        <v>218</v>
      </c>
      <c r="AU303" s="188" t="s">
        <v>85</v>
      </c>
      <c r="AY303" s="19" t="s">
        <v>215</v>
      </c>
      <c r="BE303" s="189">
        <f>IF(N303="základní",J303,0)</f>
        <v>0</v>
      </c>
      <c r="BF303" s="189">
        <f>IF(N303="snížená",J303,0)</f>
        <v>0</v>
      </c>
      <c r="BG303" s="189">
        <f>IF(N303="zákl. přenesená",J303,0)</f>
        <v>0</v>
      </c>
      <c r="BH303" s="189">
        <f>IF(N303="sníž. přenesená",J303,0)</f>
        <v>0</v>
      </c>
      <c r="BI303" s="189">
        <f>IF(N303="nulová",J303,0)</f>
        <v>0</v>
      </c>
      <c r="BJ303" s="19" t="s">
        <v>83</v>
      </c>
      <c r="BK303" s="189">
        <f>ROUND(I303*H303,2)</f>
        <v>0</v>
      </c>
      <c r="BL303" s="19" t="s">
        <v>222</v>
      </c>
      <c r="BM303" s="188" t="s">
        <v>1069</v>
      </c>
    </row>
    <row r="304" spans="1:65" s="2" customFormat="1" ht="11.25">
      <c r="A304" s="36"/>
      <c r="B304" s="37"/>
      <c r="C304" s="38"/>
      <c r="D304" s="190" t="s">
        <v>224</v>
      </c>
      <c r="E304" s="38"/>
      <c r="F304" s="191" t="s">
        <v>456</v>
      </c>
      <c r="G304" s="38"/>
      <c r="H304" s="38"/>
      <c r="I304" s="192"/>
      <c r="J304" s="38"/>
      <c r="K304" s="38"/>
      <c r="L304" s="41"/>
      <c r="M304" s="193"/>
      <c r="N304" s="194"/>
      <c r="O304" s="66"/>
      <c r="P304" s="66"/>
      <c r="Q304" s="66"/>
      <c r="R304" s="66"/>
      <c r="S304" s="66"/>
      <c r="T304" s="67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9" t="s">
        <v>224</v>
      </c>
      <c r="AU304" s="19" t="s">
        <v>85</v>
      </c>
    </row>
    <row r="305" spans="1:65" s="13" customFormat="1" ht="11.25">
      <c r="B305" s="195"/>
      <c r="C305" s="196"/>
      <c r="D305" s="197" t="s">
        <v>226</v>
      </c>
      <c r="E305" s="198" t="s">
        <v>19</v>
      </c>
      <c r="F305" s="199" t="s">
        <v>1070</v>
      </c>
      <c r="G305" s="196"/>
      <c r="H305" s="198" t="s">
        <v>19</v>
      </c>
      <c r="I305" s="200"/>
      <c r="J305" s="196"/>
      <c r="K305" s="196"/>
      <c r="L305" s="201"/>
      <c r="M305" s="202"/>
      <c r="N305" s="203"/>
      <c r="O305" s="203"/>
      <c r="P305" s="203"/>
      <c r="Q305" s="203"/>
      <c r="R305" s="203"/>
      <c r="S305" s="203"/>
      <c r="T305" s="204"/>
      <c r="AT305" s="205" t="s">
        <v>226</v>
      </c>
      <c r="AU305" s="205" t="s">
        <v>85</v>
      </c>
      <c r="AV305" s="13" t="s">
        <v>83</v>
      </c>
      <c r="AW305" s="13" t="s">
        <v>36</v>
      </c>
      <c r="AX305" s="13" t="s">
        <v>75</v>
      </c>
      <c r="AY305" s="205" t="s">
        <v>215</v>
      </c>
    </row>
    <row r="306" spans="1:65" s="14" customFormat="1" ht="11.25">
      <c r="B306" s="206"/>
      <c r="C306" s="207"/>
      <c r="D306" s="197" t="s">
        <v>226</v>
      </c>
      <c r="E306" s="208" t="s">
        <v>19</v>
      </c>
      <c r="F306" s="209" t="s">
        <v>883</v>
      </c>
      <c r="G306" s="207"/>
      <c r="H306" s="210">
        <v>20.100000000000001</v>
      </c>
      <c r="I306" s="211"/>
      <c r="J306" s="207"/>
      <c r="K306" s="207"/>
      <c r="L306" s="212"/>
      <c r="M306" s="213"/>
      <c r="N306" s="214"/>
      <c r="O306" s="214"/>
      <c r="P306" s="214"/>
      <c r="Q306" s="214"/>
      <c r="R306" s="214"/>
      <c r="S306" s="214"/>
      <c r="T306" s="215"/>
      <c r="AT306" s="216" t="s">
        <v>226</v>
      </c>
      <c r="AU306" s="216" t="s">
        <v>85</v>
      </c>
      <c r="AV306" s="14" t="s">
        <v>85</v>
      </c>
      <c r="AW306" s="14" t="s">
        <v>36</v>
      </c>
      <c r="AX306" s="14" t="s">
        <v>75</v>
      </c>
      <c r="AY306" s="216" t="s">
        <v>215</v>
      </c>
    </row>
    <row r="307" spans="1:65" s="13" customFormat="1" ht="11.25">
      <c r="B307" s="195"/>
      <c r="C307" s="196"/>
      <c r="D307" s="197" t="s">
        <v>226</v>
      </c>
      <c r="E307" s="198" t="s">
        <v>19</v>
      </c>
      <c r="F307" s="199" t="s">
        <v>986</v>
      </c>
      <c r="G307" s="196"/>
      <c r="H307" s="198" t="s">
        <v>19</v>
      </c>
      <c r="I307" s="200"/>
      <c r="J307" s="196"/>
      <c r="K307" s="196"/>
      <c r="L307" s="201"/>
      <c r="M307" s="202"/>
      <c r="N307" s="203"/>
      <c r="O307" s="203"/>
      <c r="P307" s="203"/>
      <c r="Q307" s="203"/>
      <c r="R307" s="203"/>
      <c r="S307" s="203"/>
      <c r="T307" s="204"/>
      <c r="AT307" s="205" t="s">
        <v>226</v>
      </c>
      <c r="AU307" s="205" t="s">
        <v>85</v>
      </c>
      <c r="AV307" s="13" t="s">
        <v>83</v>
      </c>
      <c r="AW307" s="13" t="s">
        <v>36</v>
      </c>
      <c r="AX307" s="13" t="s">
        <v>75</v>
      </c>
      <c r="AY307" s="205" t="s">
        <v>215</v>
      </c>
    </row>
    <row r="308" spans="1:65" s="14" customFormat="1" ht="11.25">
      <c r="B308" s="206"/>
      <c r="C308" s="207"/>
      <c r="D308" s="197" t="s">
        <v>226</v>
      </c>
      <c r="E308" s="208" t="s">
        <v>19</v>
      </c>
      <c r="F308" s="209" t="s">
        <v>936</v>
      </c>
      <c r="G308" s="207"/>
      <c r="H308" s="210">
        <v>80</v>
      </c>
      <c r="I308" s="211"/>
      <c r="J308" s="207"/>
      <c r="K308" s="207"/>
      <c r="L308" s="212"/>
      <c r="M308" s="213"/>
      <c r="N308" s="214"/>
      <c r="O308" s="214"/>
      <c r="P308" s="214"/>
      <c r="Q308" s="214"/>
      <c r="R308" s="214"/>
      <c r="S308" s="214"/>
      <c r="T308" s="215"/>
      <c r="AT308" s="216" t="s">
        <v>226</v>
      </c>
      <c r="AU308" s="216" t="s">
        <v>85</v>
      </c>
      <c r="AV308" s="14" t="s">
        <v>85</v>
      </c>
      <c r="AW308" s="14" t="s">
        <v>36</v>
      </c>
      <c r="AX308" s="14" t="s">
        <v>75</v>
      </c>
      <c r="AY308" s="216" t="s">
        <v>215</v>
      </c>
    </row>
    <row r="309" spans="1:65" s="15" customFormat="1" ht="11.25">
      <c r="B309" s="227"/>
      <c r="C309" s="228"/>
      <c r="D309" s="197" t="s">
        <v>226</v>
      </c>
      <c r="E309" s="229" t="s">
        <v>19</v>
      </c>
      <c r="F309" s="230" t="s">
        <v>323</v>
      </c>
      <c r="G309" s="228"/>
      <c r="H309" s="231">
        <v>100.1</v>
      </c>
      <c r="I309" s="232"/>
      <c r="J309" s="228"/>
      <c r="K309" s="228"/>
      <c r="L309" s="233"/>
      <c r="M309" s="234"/>
      <c r="N309" s="235"/>
      <c r="O309" s="235"/>
      <c r="P309" s="235"/>
      <c r="Q309" s="235"/>
      <c r="R309" s="235"/>
      <c r="S309" s="235"/>
      <c r="T309" s="236"/>
      <c r="AT309" s="237" t="s">
        <v>226</v>
      </c>
      <c r="AU309" s="237" t="s">
        <v>85</v>
      </c>
      <c r="AV309" s="15" t="s">
        <v>222</v>
      </c>
      <c r="AW309" s="15" t="s">
        <v>36</v>
      </c>
      <c r="AX309" s="15" t="s">
        <v>83</v>
      </c>
      <c r="AY309" s="237" t="s">
        <v>215</v>
      </c>
    </row>
    <row r="310" spans="1:65" s="2" customFormat="1" ht="24.2" customHeight="1">
      <c r="A310" s="36"/>
      <c r="B310" s="37"/>
      <c r="C310" s="177" t="s">
        <v>541</v>
      </c>
      <c r="D310" s="177" t="s">
        <v>218</v>
      </c>
      <c r="E310" s="178" t="s">
        <v>459</v>
      </c>
      <c r="F310" s="179" t="s">
        <v>460</v>
      </c>
      <c r="G310" s="180" t="s">
        <v>91</v>
      </c>
      <c r="H310" s="181">
        <v>1840.9</v>
      </c>
      <c r="I310" s="182"/>
      <c r="J310" s="183">
        <f>ROUND(I310*H310,2)</f>
        <v>0</v>
      </c>
      <c r="K310" s="179" t="s">
        <v>221</v>
      </c>
      <c r="L310" s="41"/>
      <c r="M310" s="184" t="s">
        <v>19</v>
      </c>
      <c r="N310" s="185" t="s">
        <v>46</v>
      </c>
      <c r="O310" s="66"/>
      <c r="P310" s="186">
        <f>O310*H310</f>
        <v>0</v>
      </c>
      <c r="Q310" s="186">
        <v>0</v>
      </c>
      <c r="R310" s="186">
        <f>Q310*H310</f>
        <v>0</v>
      </c>
      <c r="S310" s="186">
        <v>0</v>
      </c>
      <c r="T310" s="187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88" t="s">
        <v>222</v>
      </c>
      <c r="AT310" s="188" t="s">
        <v>218</v>
      </c>
      <c r="AU310" s="188" t="s">
        <v>85</v>
      </c>
      <c r="AY310" s="19" t="s">
        <v>215</v>
      </c>
      <c r="BE310" s="189">
        <f>IF(N310="základní",J310,0)</f>
        <v>0</v>
      </c>
      <c r="BF310" s="189">
        <f>IF(N310="snížená",J310,0)</f>
        <v>0</v>
      </c>
      <c r="BG310" s="189">
        <f>IF(N310="zákl. přenesená",J310,0)</f>
        <v>0</v>
      </c>
      <c r="BH310" s="189">
        <f>IF(N310="sníž. přenesená",J310,0)</f>
        <v>0</v>
      </c>
      <c r="BI310" s="189">
        <f>IF(N310="nulová",J310,0)</f>
        <v>0</v>
      </c>
      <c r="BJ310" s="19" t="s">
        <v>83</v>
      </c>
      <c r="BK310" s="189">
        <f>ROUND(I310*H310,2)</f>
        <v>0</v>
      </c>
      <c r="BL310" s="19" t="s">
        <v>222</v>
      </c>
      <c r="BM310" s="188" t="s">
        <v>1071</v>
      </c>
    </row>
    <row r="311" spans="1:65" s="2" customFormat="1" ht="11.25">
      <c r="A311" s="36"/>
      <c r="B311" s="37"/>
      <c r="C311" s="38"/>
      <c r="D311" s="190" t="s">
        <v>224</v>
      </c>
      <c r="E311" s="38"/>
      <c r="F311" s="191" t="s">
        <v>462</v>
      </c>
      <c r="G311" s="38"/>
      <c r="H311" s="38"/>
      <c r="I311" s="192"/>
      <c r="J311" s="38"/>
      <c r="K311" s="38"/>
      <c r="L311" s="41"/>
      <c r="M311" s="193"/>
      <c r="N311" s="194"/>
      <c r="O311" s="66"/>
      <c r="P311" s="66"/>
      <c r="Q311" s="66"/>
      <c r="R311" s="66"/>
      <c r="S311" s="66"/>
      <c r="T311" s="67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9" t="s">
        <v>224</v>
      </c>
      <c r="AU311" s="19" t="s">
        <v>85</v>
      </c>
    </row>
    <row r="312" spans="1:65" s="13" customFormat="1" ht="11.25">
      <c r="B312" s="195"/>
      <c r="C312" s="196"/>
      <c r="D312" s="197" t="s">
        <v>226</v>
      </c>
      <c r="E312" s="198" t="s">
        <v>19</v>
      </c>
      <c r="F312" s="199" t="s">
        <v>1004</v>
      </c>
      <c r="G312" s="196"/>
      <c r="H312" s="198" t="s">
        <v>19</v>
      </c>
      <c r="I312" s="200"/>
      <c r="J312" s="196"/>
      <c r="K312" s="196"/>
      <c r="L312" s="201"/>
      <c r="M312" s="202"/>
      <c r="N312" s="203"/>
      <c r="O312" s="203"/>
      <c r="P312" s="203"/>
      <c r="Q312" s="203"/>
      <c r="R312" s="203"/>
      <c r="S312" s="203"/>
      <c r="T312" s="204"/>
      <c r="AT312" s="205" t="s">
        <v>226</v>
      </c>
      <c r="AU312" s="205" t="s">
        <v>85</v>
      </c>
      <c r="AV312" s="13" t="s">
        <v>83</v>
      </c>
      <c r="AW312" s="13" t="s">
        <v>36</v>
      </c>
      <c r="AX312" s="13" t="s">
        <v>75</v>
      </c>
      <c r="AY312" s="205" t="s">
        <v>215</v>
      </c>
    </row>
    <row r="313" spans="1:65" s="14" customFormat="1" ht="11.25">
      <c r="B313" s="206"/>
      <c r="C313" s="207"/>
      <c r="D313" s="197" t="s">
        <v>226</v>
      </c>
      <c r="E313" s="208" t="s">
        <v>19</v>
      </c>
      <c r="F313" s="209" t="s">
        <v>880</v>
      </c>
      <c r="G313" s="207"/>
      <c r="H313" s="210">
        <v>1820.8</v>
      </c>
      <c r="I313" s="211"/>
      <c r="J313" s="207"/>
      <c r="K313" s="207"/>
      <c r="L313" s="212"/>
      <c r="M313" s="213"/>
      <c r="N313" s="214"/>
      <c r="O313" s="214"/>
      <c r="P313" s="214"/>
      <c r="Q313" s="214"/>
      <c r="R313" s="214"/>
      <c r="S313" s="214"/>
      <c r="T313" s="215"/>
      <c r="AT313" s="216" t="s">
        <v>226</v>
      </c>
      <c r="AU313" s="216" t="s">
        <v>85</v>
      </c>
      <c r="AV313" s="14" t="s">
        <v>85</v>
      </c>
      <c r="AW313" s="14" t="s">
        <v>36</v>
      </c>
      <c r="AX313" s="14" t="s">
        <v>75</v>
      </c>
      <c r="AY313" s="216" t="s">
        <v>215</v>
      </c>
    </row>
    <row r="314" spans="1:65" s="14" customFormat="1" ht="11.25">
      <c r="B314" s="206"/>
      <c r="C314" s="207"/>
      <c r="D314" s="197" t="s">
        <v>226</v>
      </c>
      <c r="E314" s="208" t="s">
        <v>19</v>
      </c>
      <c r="F314" s="209" t="s">
        <v>883</v>
      </c>
      <c r="G314" s="207"/>
      <c r="H314" s="210">
        <v>20.100000000000001</v>
      </c>
      <c r="I314" s="211"/>
      <c r="J314" s="207"/>
      <c r="K314" s="207"/>
      <c r="L314" s="212"/>
      <c r="M314" s="213"/>
      <c r="N314" s="214"/>
      <c r="O314" s="214"/>
      <c r="P314" s="214"/>
      <c r="Q314" s="214"/>
      <c r="R314" s="214"/>
      <c r="S314" s="214"/>
      <c r="T314" s="215"/>
      <c r="AT314" s="216" t="s">
        <v>226</v>
      </c>
      <c r="AU314" s="216" t="s">
        <v>85</v>
      </c>
      <c r="AV314" s="14" t="s">
        <v>85</v>
      </c>
      <c r="AW314" s="14" t="s">
        <v>36</v>
      </c>
      <c r="AX314" s="14" t="s">
        <v>75</v>
      </c>
      <c r="AY314" s="216" t="s">
        <v>215</v>
      </c>
    </row>
    <row r="315" spans="1:65" s="15" customFormat="1" ht="11.25">
      <c r="B315" s="227"/>
      <c r="C315" s="228"/>
      <c r="D315" s="197" t="s">
        <v>226</v>
      </c>
      <c r="E315" s="229" t="s">
        <v>19</v>
      </c>
      <c r="F315" s="230" t="s">
        <v>323</v>
      </c>
      <c r="G315" s="228"/>
      <c r="H315" s="231">
        <v>1840.9</v>
      </c>
      <c r="I315" s="232"/>
      <c r="J315" s="228"/>
      <c r="K315" s="228"/>
      <c r="L315" s="233"/>
      <c r="M315" s="234"/>
      <c r="N315" s="235"/>
      <c r="O315" s="235"/>
      <c r="P315" s="235"/>
      <c r="Q315" s="235"/>
      <c r="R315" s="235"/>
      <c r="S315" s="235"/>
      <c r="T315" s="236"/>
      <c r="AT315" s="237" t="s">
        <v>226</v>
      </c>
      <c r="AU315" s="237" t="s">
        <v>85</v>
      </c>
      <c r="AV315" s="15" t="s">
        <v>222</v>
      </c>
      <c r="AW315" s="15" t="s">
        <v>36</v>
      </c>
      <c r="AX315" s="15" t="s">
        <v>83</v>
      </c>
      <c r="AY315" s="237" t="s">
        <v>215</v>
      </c>
    </row>
    <row r="316" spans="1:65" s="2" customFormat="1" ht="24.2" customHeight="1">
      <c r="A316" s="36"/>
      <c r="B316" s="37"/>
      <c r="C316" s="177" t="s">
        <v>292</v>
      </c>
      <c r="D316" s="177" t="s">
        <v>218</v>
      </c>
      <c r="E316" s="178" t="s">
        <v>463</v>
      </c>
      <c r="F316" s="179" t="s">
        <v>464</v>
      </c>
      <c r="G316" s="180" t="s">
        <v>91</v>
      </c>
      <c r="H316" s="181">
        <v>2016</v>
      </c>
      <c r="I316" s="182"/>
      <c r="J316" s="183">
        <f>ROUND(I316*H316,2)</f>
        <v>0</v>
      </c>
      <c r="K316" s="179" t="s">
        <v>221</v>
      </c>
      <c r="L316" s="41"/>
      <c r="M316" s="184" t="s">
        <v>19</v>
      </c>
      <c r="N316" s="185" t="s">
        <v>46</v>
      </c>
      <c r="O316" s="66"/>
      <c r="P316" s="186">
        <f>O316*H316</f>
        <v>0</v>
      </c>
      <c r="Q316" s="186">
        <v>0</v>
      </c>
      <c r="R316" s="186">
        <f>Q316*H316</f>
        <v>0</v>
      </c>
      <c r="S316" s="186">
        <v>0</v>
      </c>
      <c r="T316" s="187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188" t="s">
        <v>222</v>
      </c>
      <c r="AT316" s="188" t="s">
        <v>218</v>
      </c>
      <c r="AU316" s="188" t="s">
        <v>85</v>
      </c>
      <c r="AY316" s="19" t="s">
        <v>215</v>
      </c>
      <c r="BE316" s="189">
        <f>IF(N316="základní",J316,0)</f>
        <v>0</v>
      </c>
      <c r="BF316" s="189">
        <f>IF(N316="snížená",J316,0)</f>
        <v>0</v>
      </c>
      <c r="BG316" s="189">
        <f>IF(N316="zákl. přenesená",J316,0)</f>
        <v>0</v>
      </c>
      <c r="BH316" s="189">
        <f>IF(N316="sníž. přenesená",J316,0)</f>
        <v>0</v>
      </c>
      <c r="BI316" s="189">
        <f>IF(N316="nulová",J316,0)</f>
        <v>0</v>
      </c>
      <c r="BJ316" s="19" t="s">
        <v>83</v>
      </c>
      <c r="BK316" s="189">
        <f>ROUND(I316*H316,2)</f>
        <v>0</v>
      </c>
      <c r="BL316" s="19" t="s">
        <v>222</v>
      </c>
      <c r="BM316" s="188" t="s">
        <v>1072</v>
      </c>
    </row>
    <row r="317" spans="1:65" s="2" customFormat="1" ht="11.25">
      <c r="A317" s="36"/>
      <c r="B317" s="37"/>
      <c r="C317" s="38"/>
      <c r="D317" s="190" t="s">
        <v>224</v>
      </c>
      <c r="E317" s="38"/>
      <c r="F317" s="191" t="s">
        <v>466</v>
      </c>
      <c r="G317" s="38"/>
      <c r="H317" s="38"/>
      <c r="I317" s="192"/>
      <c r="J317" s="38"/>
      <c r="K317" s="38"/>
      <c r="L317" s="41"/>
      <c r="M317" s="193"/>
      <c r="N317" s="194"/>
      <c r="O317" s="66"/>
      <c r="P317" s="66"/>
      <c r="Q317" s="66"/>
      <c r="R317" s="66"/>
      <c r="S317" s="66"/>
      <c r="T317" s="67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T317" s="19" t="s">
        <v>224</v>
      </c>
      <c r="AU317" s="19" t="s">
        <v>85</v>
      </c>
    </row>
    <row r="318" spans="1:65" s="13" customFormat="1" ht="11.25">
      <c r="B318" s="195"/>
      <c r="C318" s="196"/>
      <c r="D318" s="197" t="s">
        <v>226</v>
      </c>
      <c r="E318" s="198" t="s">
        <v>19</v>
      </c>
      <c r="F318" s="199" t="s">
        <v>1004</v>
      </c>
      <c r="G318" s="196"/>
      <c r="H318" s="198" t="s">
        <v>19</v>
      </c>
      <c r="I318" s="200"/>
      <c r="J318" s="196"/>
      <c r="K318" s="196"/>
      <c r="L318" s="201"/>
      <c r="M318" s="202"/>
      <c r="N318" s="203"/>
      <c r="O318" s="203"/>
      <c r="P318" s="203"/>
      <c r="Q318" s="203"/>
      <c r="R318" s="203"/>
      <c r="S318" s="203"/>
      <c r="T318" s="204"/>
      <c r="AT318" s="205" t="s">
        <v>226</v>
      </c>
      <c r="AU318" s="205" t="s">
        <v>85</v>
      </c>
      <c r="AV318" s="13" t="s">
        <v>83</v>
      </c>
      <c r="AW318" s="13" t="s">
        <v>36</v>
      </c>
      <c r="AX318" s="13" t="s">
        <v>75</v>
      </c>
      <c r="AY318" s="205" t="s">
        <v>215</v>
      </c>
    </row>
    <row r="319" spans="1:65" s="14" customFormat="1" ht="11.25">
      <c r="B319" s="206"/>
      <c r="C319" s="207"/>
      <c r="D319" s="197" t="s">
        <v>226</v>
      </c>
      <c r="E319" s="208" t="s">
        <v>19</v>
      </c>
      <c r="F319" s="209" t="s">
        <v>870</v>
      </c>
      <c r="G319" s="207"/>
      <c r="H319" s="210">
        <v>463</v>
      </c>
      <c r="I319" s="211"/>
      <c r="J319" s="207"/>
      <c r="K319" s="207"/>
      <c r="L319" s="212"/>
      <c r="M319" s="213"/>
      <c r="N319" s="214"/>
      <c r="O319" s="214"/>
      <c r="P319" s="214"/>
      <c r="Q319" s="214"/>
      <c r="R319" s="214"/>
      <c r="S319" s="214"/>
      <c r="T319" s="215"/>
      <c r="AT319" s="216" t="s">
        <v>226</v>
      </c>
      <c r="AU319" s="216" t="s">
        <v>85</v>
      </c>
      <c r="AV319" s="14" t="s">
        <v>85</v>
      </c>
      <c r="AW319" s="14" t="s">
        <v>36</v>
      </c>
      <c r="AX319" s="14" t="s">
        <v>75</v>
      </c>
      <c r="AY319" s="216" t="s">
        <v>215</v>
      </c>
    </row>
    <row r="320" spans="1:65" s="14" customFormat="1" ht="11.25">
      <c r="B320" s="206"/>
      <c r="C320" s="207"/>
      <c r="D320" s="197" t="s">
        <v>226</v>
      </c>
      <c r="E320" s="208" t="s">
        <v>19</v>
      </c>
      <c r="F320" s="209" t="s">
        <v>873</v>
      </c>
      <c r="G320" s="207"/>
      <c r="H320" s="210">
        <v>1553</v>
      </c>
      <c r="I320" s="211"/>
      <c r="J320" s="207"/>
      <c r="K320" s="207"/>
      <c r="L320" s="212"/>
      <c r="M320" s="213"/>
      <c r="N320" s="214"/>
      <c r="O320" s="214"/>
      <c r="P320" s="214"/>
      <c r="Q320" s="214"/>
      <c r="R320" s="214"/>
      <c r="S320" s="214"/>
      <c r="T320" s="215"/>
      <c r="AT320" s="216" t="s">
        <v>226</v>
      </c>
      <c r="AU320" s="216" t="s">
        <v>85</v>
      </c>
      <c r="AV320" s="14" t="s">
        <v>85</v>
      </c>
      <c r="AW320" s="14" t="s">
        <v>36</v>
      </c>
      <c r="AX320" s="14" t="s">
        <v>75</v>
      </c>
      <c r="AY320" s="216" t="s">
        <v>215</v>
      </c>
    </row>
    <row r="321" spans="1:65" s="15" customFormat="1" ht="11.25">
      <c r="B321" s="227"/>
      <c r="C321" s="228"/>
      <c r="D321" s="197" t="s">
        <v>226</v>
      </c>
      <c r="E321" s="229" t="s">
        <v>19</v>
      </c>
      <c r="F321" s="230" t="s">
        <v>323</v>
      </c>
      <c r="G321" s="228"/>
      <c r="H321" s="231">
        <v>2016</v>
      </c>
      <c r="I321" s="232"/>
      <c r="J321" s="228"/>
      <c r="K321" s="228"/>
      <c r="L321" s="233"/>
      <c r="M321" s="234"/>
      <c r="N321" s="235"/>
      <c r="O321" s="235"/>
      <c r="P321" s="235"/>
      <c r="Q321" s="235"/>
      <c r="R321" s="235"/>
      <c r="S321" s="235"/>
      <c r="T321" s="236"/>
      <c r="AT321" s="237" t="s">
        <v>226</v>
      </c>
      <c r="AU321" s="237" t="s">
        <v>85</v>
      </c>
      <c r="AV321" s="15" t="s">
        <v>222</v>
      </c>
      <c r="AW321" s="15" t="s">
        <v>36</v>
      </c>
      <c r="AX321" s="15" t="s">
        <v>83</v>
      </c>
      <c r="AY321" s="237" t="s">
        <v>215</v>
      </c>
    </row>
    <row r="322" spans="1:65" s="2" customFormat="1" ht="44.25" customHeight="1">
      <c r="A322" s="36"/>
      <c r="B322" s="37"/>
      <c r="C322" s="177" t="s">
        <v>97</v>
      </c>
      <c r="D322" s="177" t="s">
        <v>218</v>
      </c>
      <c r="E322" s="178" t="s">
        <v>467</v>
      </c>
      <c r="F322" s="179" t="s">
        <v>468</v>
      </c>
      <c r="G322" s="180" t="s">
        <v>91</v>
      </c>
      <c r="H322" s="181">
        <v>2016</v>
      </c>
      <c r="I322" s="182"/>
      <c r="J322" s="183">
        <f>ROUND(I322*H322,2)</f>
        <v>0</v>
      </c>
      <c r="K322" s="179" t="s">
        <v>221</v>
      </c>
      <c r="L322" s="41"/>
      <c r="M322" s="184" t="s">
        <v>19</v>
      </c>
      <c r="N322" s="185" t="s">
        <v>46</v>
      </c>
      <c r="O322" s="66"/>
      <c r="P322" s="186">
        <f>O322*H322</f>
        <v>0</v>
      </c>
      <c r="Q322" s="186">
        <v>0</v>
      </c>
      <c r="R322" s="186">
        <f>Q322*H322</f>
        <v>0</v>
      </c>
      <c r="S322" s="186">
        <v>0</v>
      </c>
      <c r="T322" s="187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88" t="s">
        <v>222</v>
      </c>
      <c r="AT322" s="188" t="s">
        <v>218</v>
      </c>
      <c r="AU322" s="188" t="s">
        <v>85</v>
      </c>
      <c r="AY322" s="19" t="s">
        <v>215</v>
      </c>
      <c r="BE322" s="189">
        <f>IF(N322="základní",J322,0)</f>
        <v>0</v>
      </c>
      <c r="BF322" s="189">
        <f>IF(N322="snížená",J322,0)</f>
        <v>0</v>
      </c>
      <c r="BG322" s="189">
        <f>IF(N322="zákl. přenesená",J322,0)</f>
        <v>0</v>
      </c>
      <c r="BH322" s="189">
        <f>IF(N322="sníž. přenesená",J322,0)</f>
        <v>0</v>
      </c>
      <c r="BI322" s="189">
        <f>IF(N322="nulová",J322,0)</f>
        <v>0</v>
      </c>
      <c r="BJ322" s="19" t="s">
        <v>83</v>
      </c>
      <c r="BK322" s="189">
        <f>ROUND(I322*H322,2)</f>
        <v>0</v>
      </c>
      <c r="BL322" s="19" t="s">
        <v>222</v>
      </c>
      <c r="BM322" s="188" t="s">
        <v>1073</v>
      </c>
    </row>
    <row r="323" spans="1:65" s="2" customFormat="1" ht="11.25">
      <c r="A323" s="36"/>
      <c r="B323" s="37"/>
      <c r="C323" s="38"/>
      <c r="D323" s="190" t="s">
        <v>224</v>
      </c>
      <c r="E323" s="38"/>
      <c r="F323" s="191" t="s">
        <v>470</v>
      </c>
      <c r="G323" s="38"/>
      <c r="H323" s="38"/>
      <c r="I323" s="192"/>
      <c r="J323" s="38"/>
      <c r="K323" s="38"/>
      <c r="L323" s="41"/>
      <c r="M323" s="193"/>
      <c r="N323" s="194"/>
      <c r="O323" s="66"/>
      <c r="P323" s="66"/>
      <c r="Q323" s="66"/>
      <c r="R323" s="66"/>
      <c r="S323" s="66"/>
      <c r="T323" s="67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9" t="s">
        <v>224</v>
      </c>
      <c r="AU323" s="19" t="s">
        <v>85</v>
      </c>
    </row>
    <row r="324" spans="1:65" s="13" customFormat="1" ht="11.25">
      <c r="B324" s="195"/>
      <c r="C324" s="196"/>
      <c r="D324" s="197" t="s">
        <v>226</v>
      </c>
      <c r="E324" s="198" t="s">
        <v>19</v>
      </c>
      <c r="F324" s="199" t="s">
        <v>1074</v>
      </c>
      <c r="G324" s="196"/>
      <c r="H324" s="198" t="s">
        <v>19</v>
      </c>
      <c r="I324" s="200"/>
      <c r="J324" s="196"/>
      <c r="K324" s="196"/>
      <c r="L324" s="201"/>
      <c r="M324" s="202"/>
      <c r="N324" s="203"/>
      <c r="O324" s="203"/>
      <c r="P324" s="203"/>
      <c r="Q324" s="203"/>
      <c r="R324" s="203"/>
      <c r="S324" s="203"/>
      <c r="T324" s="204"/>
      <c r="AT324" s="205" t="s">
        <v>226</v>
      </c>
      <c r="AU324" s="205" t="s">
        <v>85</v>
      </c>
      <c r="AV324" s="13" t="s">
        <v>83</v>
      </c>
      <c r="AW324" s="13" t="s">
        <v>36</v>
      </c>
      <c r="AX324" s="13" t="s">
        <v>75</v>
      </c>
      <c r="AY324" s="205" t="s">
        <v>215</v>
      </c>
    </row>
    <row r="325" spans="1:65" s="14" customFormat="1" ht="11.25">
      <c r="B325" s="206"/>
      <c r="C325" s="207"/>
      <c r="D325" s="197" t="s">
        <v>226</v>
      </c>
      <c r="E325" s="208" t="s">
        <v>19</v>
      </c>
      <c r="F325" s="209" t="s">
        <v>870</v>
      </c>
      <c r="G325" s="207"/>
      <c r="H325" s="210">
        <v>463</v>
      </c>
      <c r="I325" s="211"/>
      <c r="J325" s="207"/>
      <c r="K325" s="207"/>
      <c r="L325" s="212"/>
      <c r="M325" s="213"/>
      <c r="N325" s="214"/>
      <c r="O325" s="214"/>
      <c r="P325" s="214"/>
      <c r="Q325" s="214"/>
      <c r="R325" s="214"/>
      <c r="S325" s="214"/>
      <c r="T325" s="215"/>
      <c r="AT325" s="216" t="s">
        <v>226</v>
      </c>
      <c r="AU325" s="216" t="s">
        <v>85</v>
      </c>
      <c r="AV325" s="14" t="s">
        <v>85</v>
      </c>
      <c r="AW325" s="14" t="s">
        <v>36</v>
      </c>
      <c r="AX325" s="14" t="s">
        <v>75</v>
      </c>
      <c r="AY325" s="216" t="s">
        <v>215</v>
      </c>
    </row>
    <row r="326" spans="1:65" s="14" customFormat="1" ht="11.25">
      <c r="B326" s="206"/>
      <c r="C326" s="207"/>
      <c r="D326" s="197" t="s">
        <v>226</v>
      </c>
      <c r="E326" s="208" t="s">
        <v>19</v>
      </c>
      <c r="F326" s="209" t="s">
        <v>873</v>
      </c>
      <c r="G326" s="207"/>
      <c r="H326" s="210">
        <v>1553</v>
      </c>
      <c r="I326" s="211"/>
      <c r="J326" s="207"/>
      <c r="K326" s="207"/>
      <c r="L326" s="212"/>
      <c r="M326" s="213"/>
      <c r="N326" s="214"/>
      <c r="O326" s="214"/>
      <c r="P326" s="214"/>
      <c r="Q326" s="214"/>
      <c r="R326" s="214"/>
      <c r="S326" s="214"/>
      <c r="T326" s="215"/>
      <c r="AT326" s="216" t="s">
        <v>226</v>
      </c>
      <c r="AU326" s="216" t="s">
        <v>85</v>
      </c>
      <c r="AV326" s="14" t="s">
        <v>85</v>
      </c>
      <c r="AW326" s="14" t="s">
        <v>36</v>
      </c>
      <c r="AX326" s="14" t="s">
        <v>75</v>
      </c>
      <c r="AY326" s="216" t="s">
        <v>215</v>
      </c>
    </row>
    <row r="327" spans="1:65" s="15" customFormat="1" ht="11.25">
      <c r="B327" s="227"/>
      <c r="C327" s="228"/>
      <c r="D327" s="197" t="s">
        <v>226</v>
      </c>
      <c r="E327" s="229" t="s">
        <v>19</v>
      </c>
      <c r="F327" s="230" t="s">
        <v>323</v>
      </c>
      <c r="G327" s="228"/>
      <c r="H327" s="231">
        <v>2016</v>
      </c>
      <c r="I327" s="232"/>
      <c r="J327" s="228"/>
      <c r="K327" s="228"/>
      <c r="L327" s="233"/>
      <c r="M327" s="234"/>
      <c r="N327" s="235"/>
      <c r="O327" s="235"/>
      <c r="P327" s="235"/>
      <c r="Q327" s="235"/>
      <c r="R327" s="235"/>
      <c r="S327" s="235"/>
      <c r="T327" s="236"/>
      <c r="AT327" s="237" t="s">
        <v>226</v>
      </c>
      <c r="AU327" s="237" t="s">
        <v>85</v>
      </c>
      <c r="AV327" s="15" t="s">
        <v>222</v>
      </c>
      <c r="AW327" s="15" t="s">
        <v>36</v>
      </c>
      <c r="AX327" s="15" t="s">
        <v>83</v>
      </c>
      <c r="AY327" s="237" t="s">
        <v>215</v>
      </c>
    </row>
    <row r="328" spans="1:65" s="12" customFormat="1" ht="22.9" customHeight="1">
      <c r="B328" s="161"/>
      <c r="C328" s="162"/>
      <c r="D328" s="163" t="s">
        <v>74</v>
      </c>
      <c r="E328" s="175" t="s">
        <v>472</v>
      </c>
      <c r="F328" s="175" t="s">
        <v>473</v>
      </c>
      <c r="G328" s="162"/>
      <c r="H328" s="162"/>
      <c r="I328" s="165"/>
      <c r="J328" s="176">
        <f>BK328</f>
        <v>0</v>
      </c>
      <c r="K328" s="162"/>
      <c r="L328" s="167"/>
      <c r="M328" s="168"/>
      <c r="N328" s="169"/>
      <c r="O328" s="169"/>
      <c r="P328" s="170">
        <f>SUM(P329:P350)</f>
        <v>0</v>
      </c>
      <c r="Q328" s="169"/>
      <c r="R328" s="170">
        <f>SUM(R329:R350)</f>
        <v>0</v>
      </c>
      <c r="S328" s="169"/>
      <c r="T328" s="171">
        <f>SUM(T329:T350)</f>
        <v>0</v>
      </c>
      <c r="AR328" s="172" t="s">
        <v>83</v>
      </c>
      <c r="AT328" s="173" t="s">
        <v>74</v>
      </c>
      <c r="AU328" s="173" t="s">
        <v>83</v>
      </c>
      <c r="AY328" s="172" t="s">
        <v>215</v>
      </c>
      <c r="BK328" s="174">
        <f>SUM(BK329:BK350)</f>
        <v>0</v>
      </c>
    </row>
    <row r="329" spans="1:65" s="2" customFormat="1" ht="24.2" customHeight="1">
      <c r="A329" s="36"/>
      <c r="B329" s="37"/>
      <c r="C329" s="177" t="s">
        <v>490</v>
      </c>
      <c r="D329" s="177" t="s">
        <v>218</v>
      </c>
      <c r="E329" s="178" t="s">
        <v>474</v>
      </c>
      <c r="F329" s="179" t="s">
        <v>475</v>
      </c>
      <c r="G329" s="180" t="s">
        <v>96</v>
      </c>
      <c r="H329" s="181">
        <v>9</v>
      </c>
      <c r="I329" s="182"/>
      <c r="J329" s="183">
        <f>ROUND(I329*H329,2)</f>
        <v>0</v>
      </c>
      <c r="K329" s="179" t="s">
        <v>221</v>
      </c>
      <c r="L329" s="41"/>
      <c r="M329" s="184" t="s">
        <v>19</v>
      </c>
      <c r="N329" s="185" t="s">
        <v>46</v>
      </c>
      <c r="O329" s="66"/>
      <c r="P329" s="186">
        <f>O329*H329</f>
        <v>0</v>
      </c>
      <c r="Q329" s="186">
        <v>0</v>
      </c>
      <c r="R329" s="186">
        <f>Q329*H329</f>
        <v>0</v>
      </c>
      <c r="S329" s="186">
        <v>0</v>
      </c>
      <c r="T329" s="187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188" t="s">
        <v>222</v>
      </c>
      <c r="AT329" s="188" t="s">
        <v>218</v>
      </c>
      <c r="AU329" s="188" t="s">
        <v>85</v>
      </c>
      <c r="AY329" s="19" t="s">
        <v>215</v>
      </c>
      <c r="BE329" s="189">
        <f>IF(N329="základní",J329,0)</f>
        <v>0</v>
      </c>
      <c r="BF329" s="189">
        <f>IF(N329="snížená",J329,0)</f>
        <v>0</v>
      </c>
      <c r="BG329" s="189">
        <f>IF(N329="zákl. přenesená",J329,0)</f>
        <v>0</v>
      </c>
      <c r="BH329" s="189">
        <f>IF(N329="sníž. přenesená",J329,0)</f>
        <v>0</v>
      </c>
      <c r="BI329" s="189">
        <f>IF(N329="nulová",J329,0)</f>
        <v>0</v>
      </c>
      <c r="BJ329" s="19" t="s">
        <v>83</v>
      </c>
      <c r="BK329" s="189">
        <f>ROUND(I329*H329,2)</f>
        <v>0</v>
      </c>
      <c r="BL329" s="19" t="s">
        <v>222</v>
      </c>
      <c r="BM329" s="188" t="s">
        <v>1075</v>
      </c>
    </row>
    <row r="330" spans="1:65" s="2" customFormat="1" ht="11.25">
      <c r="A330" s="36"/>
      <c r="B330" s="37"/>
      <c r="C330" s="38"/>
      <c r="D330" s="190" t="s">
        <v>224</v>
      </c>
      <c r="E330" s="38"/>
      <c r="F330" s="191" t="s">
        <v>477</v>
      </c>
      <c r="G330" s="38"/>
      <c r="H330" s="38"/>
      <c r="I330" s="192"/>
      <c r="J330" s="38"/>
      <c r="K330" s="38"/>
      <c r="L330" s="41"/>
      <c r="M330" s="193"/>
      <c r="N330" s="194"/>
      <c r="O330" s="66"/>
      <c r="P330" s="66"/>
      <c r="Q330" s="66"/>
      <c r="R330" s="66"/>
      <c r="S330" s="66"/>
      <c r="T330" s="67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9" t="s">
        <v>224</v>
      </c>
      <c r="AU330" s="19" t="s">
        <v>85</v>
      </c>
    </row>
    <row r="331" spans="1:65" s="13" customFormat="1" ht="11.25">
      <c r="B331" s="195"/>
      <c r="C331" s="196"/>
      <c r="D331" s="197" t="s">
        <v>226</v>
      </c>
      <c r="E331" s="198" t="s">
        <v>19</v>
      </c>
      <c r="F331" s="199" t="s">
        <v>1076</v>
      </c>
      <c r="G331" s="196"/>
      <c r="H331" s="198" t="s">
        <v>19</v>
      </c>
      <c r="I331" s="200"/>
      <c r="J331" s="196"/>
      <c r="K331" s="196"/>
      <c r="L331" s="201"/>
      <c r="M331" s="202"/>
      <c r="N331" s="203"/>
      <c r="O331" s="203"/>
      <c r="P331" s="203"/>
      <c r="Q331" s="203"/>
      <c r="R331" s="203"/>
      <c r="S331" s="203"/>
      <c r="T331" s="204"/>
      <c r="AT331" s="205" t="s">
        <v>226</v>
      </c>
      <c r="AU331" s="205" t="s">
        <v>85</v>
      </c>
      <c r="AV331" s="13" t="s">
        <v>83</v>
      </c>
      <c r="AW331" s="13" t="s">
        <v>36</v>
      </c>
      <c r="AX331" s="13" t="s">
        <v>75</v>
      </c>
      <c r="AY331" s="205" t="s">
        <v>215</v>
      </c>
    </row>
    <row r="332" spans="1:65" s="14" customFormat="1" ht="11.25">
      <c r="B332" s="206"/>
      <c r="C332" s="207"/>
      <c r="D332" s="197" t="s">
        <v>226</v>
      </c>
      <c r="E332" s="208" t="s">
        <v>19</v>
      </c>
      <c r="F332" s="209" t="s">
        <v>876</v>
      </c>
      <c r="G332" s="207"/>
      <c r="H332" s="210">
        <v>9</v>
      </c>
      <c r="I332" s="211"/>
      <c r="J332" s="207"/>
      <c r="K332" s="207"/>
      <c r="L332" s="212"/>
      <c r="M332" s="213"/>
      <c r="N332" s="214"/>
      <c r="O332" s="214"/>
      <c r="P332" s="214"/>
      <c r="Q332" s="214"/>
      <c r="R332" s="214"/>
      <c r="S332" s="214"/>
      <c r="T332" s="215"/>
      <c r="AT332" s="216" t="s">
        <v>226</v>
      </c>
      <c r="AU332" s="216" t="s">
        <v>85</v>
      </c>
      <c r="AV332" s="14" t="s">
        <v>85</v>
      </c>
      <c r="AW332" s="14" t="s">
        <v>36</v>
      </c>
      <c r="AX332" s="14" t="s">
        <v>83</v>
      </c>
      <c r="AY332" s="216" t="s">
        <v>215</v>
      </c>
    </row>
    <row r="333" spans="1:65" s="2" customFormat="1" ht="24.2" customHeight="1">
      <c r="A333" s="36"/>
      <c r="B333" s="37"/>
      <c r="C333" s="177" t="s">
        <v>441</v>
      </c>
      <c r="D333" s="177" t="s">
        <v>218</v>
      </c>
      <c r="E333" s="178" t="s">
        <v>480</v>
      </c>
      <c r="F333" s="179" t="s">
        <v>481</v>
      </c>
      <c r="G333" s="180" t="s">
        <v>96</v>
      </c>
      <c r="H333" s="181">
        <v>15</v>
      </c>
      <c r="I333" s="182"/>
      <c r="J333" s="183">
        <f>ROUND(I333*H333,2)</f>
        <v>0</v>
      </c>
      <c r="K333" s="179" t="s">
        <v>221</v>
      </c>
      <c r="L333" s="41"/>
      <c r="M333" s="184" t="s">
        <v>19</v>
      </c>
      <c r="N333" s="185" t="s">
        <v>46</v>
      </c>
      <c r="O333" s="66"/>
      <c r="P333" s="186">
        <f>O333*H333</f>
        <v>0</v>
      </c>
      <c r="Q333" s="186">
        <v>0</v>
      </c>
      <c r="R333" s="186">
        <f>Q333*H333</f>
        <v>0</v>
      </c>
      <c r="S333" s="186">
        <v>0</v>
      </c>
      <c r="T333" s="187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188" t="s">
        <v>222</v>
      </c>
      <c r="AT333" s="188" t="s">
        <v>218</v>
      </c>
      <c r="AU333" s="188" t="s">
        <v>85</v>
      </c>
      <c r="AY333" s="19" t="s">
        <v>215</v>
      </c>
      <c r="BE333" s="189">
        <f>IF(N333="základní",J333,0)</f>
        <v>0</v>
      </c>
      <c r="BF333" s="189">
        <f>IF(N333="snížená",J333,0)</f>
        <v>0</v>
      </c>
      <c r="BG333" s="189">
        <f>IF(N333="zákl. přenesená",J333,0)</f>
        <v>0</v>
      </c>
      <c r="BH333" s="189">
        <f>IF(N333="sníž. přenesená",J333,0)</f>
        <v>0</v>
      </c>
      <c r="BI333" s="189">
        <f>IF(N333="nulová",J333,0)</f>
        <v>0</v>
      </c>
      <c r="BJ333" s="19" t="s">
        <v>83</v>
      </c>
      <c r="BK333" s="189">
        <f>ROUND(I333*H333,2)</f>
        <v>0</v>
      </c>
      <c r="BL333" s="19" t="s">
        <v>222</v>
      </c>
      <c r="BM333" s="188" t="s">
        <v>1077</v>
      </c>
    </row>
    <row r="334" spans="1:65" s="2" customFormat="1" ht="11.25">
      <c r="A334" s="36"/>
      <c r="B334" s="37"/>
      <c r="C334" s="38"/>
      <c r="D334" s="190" t="s">
        <v>224</v>
      </c>
      <c r="E334" s="38"/>
      <c r="F334" s="191" t="s">
        <v>483</v>
      </c>
      <c r="G334" s="38"/>
      <c r="H334" s="38"/>
      <c r="I334" s="192"/>
      <c r="J334" s="38"/>
      <c r="K334" s="38"/>
      <c r="L334" s="41"/>
      <c r="M334" s="193"/>
      <c r="N334" s="194"/>
      <c r="O334" s="66"/>
      <c r="P334" s="66"/>
      <c r="Q334" s="66"/>
      <c r="R334" s="66"/>
      <c r="S334" s="66"/>
      <c r="T334" s="67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T334" s="19" t="s">
        <v>224</v>
      </c>
      <c r="AU334" s="19" t="s">
        <v>85</v>
      </c>
    </row>
    <row r="335" spans="1:65" s="13" customFormat="1" ht="11.25">
      <c r="B335" s="195"/>
      <c r="C335" s="196"/>
      <c r="D335" s="197" t="s">
        <v>226</v>
      </c>
      <c r="E335" s="198" t="s">
        <v>19</v>
      </c>
      <c r="F335" s="199" t="s">
        <v>1078</v>
      </c>
      <c r="G335" s="196"/>
      <c r="H335" s="198" t="s">
        <v>19</v>
      </c>
      <c r="I335" s="200"/>
      <c r="J335" s="196"/>
      <c r="K335" s="196"/>
      <c r="L335" s="201"/>
      <c r="M335" s="202"/>
      <c r="N335" s="203"/>
      <c r="O335" s="203"/>
      <c r="P335" s="203"/>
      <c r="Q335" s="203"/>
      <c r="R335" s="203"/>
      <c r="S335" s="203"/>
      <c r="T335" s="204"/>
      <c r="AT335" s="205" t="s">
        <v>226</v>
      </c>
      <c r="AU335" s="205" t="s">
        <v>85</v>
      </c>
      <c r="AV335" s="13" t="s">
        <v>83</v>
      </c>
      <c r="AW335" s="13" t="s">
        <v>36</v>
      </c>
      <c r="AX335" s="13" t="s">
        <v>75</v>
      </c>
      <c r="AY335" s="205" t="s">
        <v>215</v>
      </c>
    </row>
    <row r="336" spans="1:65" s="14" customFormat="1" ht="11.25">
      <c r="B336" s="206"/>
      <c r="C336" s="207"/>
      <c r="D336" s="197" t="s">
        <v>226</v>
      </c>
      <c r="E336" s="208" t="s">
        <v>19</v>
      </c>
      <c r="F336" s="209" t="s">
        <v>878</v>
      </c>
      <c r="G336" s="207"/>
      <c r="H336" s="210">
        <v>15</v>
      </c>
      <c r="I336" s="211"/>
      <c r="J336" s="207"/>
      <c r="K336" s="207"/>
      <c r="L336" s="212"/>
      <c r="M336" s="213"/>
      <c r="N336" s="214"/>
      <c r="O336" s="214"/>
      <c r="P336" s="214"/>
      <c r="Q336" s="214"/>
      <c r="R336" s="214"/>
      <c r="S336" s="214"/>
      <c r="T336" s="215"/>
      <c r="AT336" s="216" t="s">
        <v>226</v>
      </c>
      <c r="AU336" s="216" t="s">
        <v>85</v>
      </c>
      <c r="AV336" s="14" t="s">
        <v>85</v>
      </c>
      <c r="AW336" s="14" t="s">
        <v>36</v>
      </c>
      <c r="AX336" s="14" t="s">
        <v>83</v>
      </c>
      <c r="AY336" s="216" t="s">
        <v>215</v>
      </c>
    </row>
    <row r="337" spans="1:65" s="2" customFormat="1" ht="37.9" customHeight="1">
      <c r="A337" s="36"/>
      <c r="B337" s="37"/>
      <c r="C337" s="177" t="s">
        <v>101</v>
      </c>
      <c r="D337" s="177" t="s">
        <v>218</v>
      </c>
      <c r="E337" s="178" t="s">
        <v>485</v>
      </c>
      <c r="F337" s="179" t="s">
        <v>486</v>
      </c>
      <c r="G337" s="180" t="s">
        <v>96</v>
      </c>
      <c r="H337" s="181">
        <v>9</v>
      </c>
      <c r="I337" s="182"/>
      <c r="J337" s="183">
        <f>ROUND(I337*H337,2)</f>
        <v>0</v>
      </c>
      <c r="K337" s="179" t="s">
        <v>221</v>
      </c>
      <c r="L337" s="41"/>
      <c r="M337" s="184" t="s">
        <v>19</v>
      </c>
      <c r="N337" s="185" t="s">
        <v>46</v>
      </c>
      <c r="O337" s="66"/>
      <c r="P337" s="186">
        <f>O337*H337</f>
        <v>0</v>
      </c>
      <c r="Q337" s="186">
        <v>0</v>
      </c>
      <c r="R337" s="186">
        <f>Q337*H337</f>
        <v>0</v>
      </c>
      <c r="S337" s="186">
        <v>0</v>
      </c>
      <c r="T337" s="187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188" t="s">
        <v>222</v>
      </c>
      <c r="AT337" s="188" t="s">
        <v>218</v>
      </c>
      <c r="AU337" s="188" t="s">
        <v>85</v>
      </c>
      <c r="AY337" s="19" t="s">
        <v>215</v>
      </c>
      <c r="BE337" s="189">
        <f>IF(N337="základní",J337,0)</f>
        <v>0</v>
      </c>
      <c r="BF337" s="189">
        <f>IF(N337="snížená",J337,0)</f>
        <v>0</v>
      </c>
      <c r="BG337" s="189">
        <f>IF(N337="zákl. přenesená",J337,0)</f>
        <v>0</v>
      </c>
      <c r="BH337" s="189">
        <f>IF(N337="sníž. přenesená",J337,0)</f>
        <v>0</v>
      </c>
      <c r="BI337" s="189">
        <f>IF(N337="nulová",J337,0)</f>
        <v>0</v>
      </c>
      <c r="BJ337" s="19" t="s">
        <v>83</v>
      </c>
      <c r="BK337" s="189">
        <f>ROUND(I337*H337,2)</f>
        <v>0</v>
      </c>
      <c r="BL337" s="19" t="s">
        <v>222</v>
      </c>
      <c r="BM337" s="188" t="s">
        <v>1079</v>
      </c>
    </row>
    <row r="338" spans="1:65" s="2" customFormat="1" ht="11.25">
      <c r="A338" s="36"/>
      <c r="B338" s="37"/>
      <c r="C338" s="38"/>
      <c r="D338" s="190" t="s">
        <v>224</v>
      </c>
      <c r="E338" s="38"/>
      <c r="F338" s="191" t="s">
        <v>488</v>
      </c>
      <c r="G338" s="38"/>
      <c r="H338" s="38"/>
      <c r="I338" s="192"/>
      <c r="J338" s="38"/>
      <c r="K338" s="38"/>
      <c r="L338" s="41"/>
      <c r="M338" s="193"/>
      <c r="N338" s="194"/>
      <c r="O338" s="66"/>
      <c r="P338" s="66"/>
      <c r="Q338" s="66"/>
      <c r="R338" s="66"/>
      <c r="S338" s="66"/>
      <c r="T338" s="67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T338" s="19" t="s">
        <v>224</v>
      </c>
      <c r="AU338" s="19" t="s">
        <v>85</v>
      </c>
    </row>
    <row r="339" spans="1:65" s="13" customFormat="1" ht="11.25">
      <c r="B339" s="195"/>
      <c r="C339" s="196"/>
      <c r="D339" s="197" t="s">
        <v>226</v>
      </c>
      <c r="E339" s="198" t="s">
        <v>19</v>
      </c>
      <c r="F339" s="199" t="s">
        <v>1080</v>
      </c>
      <c r="G339" s="196"/>
      <c r="H339" s="198" t="s">
        <v>19</v>
      </c>
      <c r="I339" s="200"/>
      <c r="J339" s="196"/>
      <c r="K339" s="196"/>
      <c r="L339" s="201"/>
      <c r="M339" s="202"/>
      <c r="N339" s="203"/>
      <c r="O339" s="203"/>
      <c r="P339" s="203"/>
      <c r="Q339" s="203"/>
      <c r="R339" s="203"/>
      <c r="S339" s="203"/>
      <c r="T339" s="204"/>
      <c r="AT339" s="205" t="s">
        <v>226</v>
      </c>
      <c r="AU339" s="205" t="s">
        <v>85</v>
      </c>
      <c r="AV339" s="13" t="s">
        <v>83</v>
      </c>
      <c r="AW339" s="13" t="s">
        <v>36</v>
      </c>
      <c r="AX339" s="13" t="s">
        <v>75</v>
      </c>
      <c r="AY339" s="205" t="s">
        <v>215</v>
      </c>
    </row>
    <row r="340" spans="1:65" s="14" customFormat="1" ht="11.25">
      <c r="B340" s="206"/>
      <c r="C340" s="207"/>
      <c r="D340" s="197" t="s">
        <v>226</v>
      </c>
      <c r="E340" s="208" t="s">
        <v>19</v>
      </c>
      <c r="F340" s="209" t="s">
        <v>876</v>
      </c>
      <c r="G340" s="207"/>
      <c r="H340" s="210">
        <v>9</v>
      </c>
      <c r="I340" s="211"/>
      <c r="J340" s="207"/>
      <c r="K340" s="207"/>
      <c r="L340" s="212"/>
      <c r="M340" s="213"/>
      <c r="N340" s="214"/>
      <c r="O340" s="214"/>
      <c r="P340" s="214"/>
      <c r="Q340" s="214"/>
      <c r="R340" s="214"/>
      <c r="S340" s="214"/>
      <c r="T340" s="215"/>
      <c r="AT340" s="216" t="s">
        <v>226</v>
      </c>
      <c r="AU340" s="216" t="s">
        <v>85</v>
      </c>
      <c r="AV340" s="14" t="s">
        <v>85</v>
      </c>
      <c r="AW340" s="14" t="s">
        <v>36</v>
      </c>
      <c r="AX340" s="14" t="s">
        <v>83</v>
      </c>
      <c r="AY340" s="216" t="s">
        <v>215</v>
      </c>
    </row>
    <row r="341" spans="1:65" s="2" customFormat="1" ht="37.9" customHeight="1">
      <c r="A341" s="36"/>
      <c r="B341" s="37"/>
      <c r="C341" s="177" t="s">
        <v>458</v>
      </c>
      <c r="D341" s="177" t="s">
        <v>218</v>
      </c>
      <c r="E341" s="178" t="s">
        <v>491</v>
      </c>
      <c r="F341" s="179" t="s">
        <v>492</v>
      </c>
      <c r="G341" s="180" t="s">
        <v>96</v>
      </c>
      <c r="H341" s="181">
        <v>15</v>
      </c>
      <c r="I341" s="182"/>
      <c r="J341" s="183">
        <f>ROUND(I341*H341,2)</f>
        <v>0</v>
      </c>
      <c r="K341" s="179" t="s">
        <v>221</v>
      </c>
      <c r="L341" s="41"/>
      <c r="M341" s="184" t="s">
        <v>19</v>
      </c>
      <c r="N341" s="185" t="s">
        <v>46</v>
      </c>
      <c r="O341" s="66"/>
      <c r="P341" s="186">
        <f>O341*H341</f>
        <v>0</v>
      </c>
      <c r="Q341" s="186">
        <v>0</v>
      </c>
      <c r="R341" s="186">
        <f>Q341*H341</f>
        <v>0</v>
      </c>
      <c r="S341" s="186">
        <v>0</v>
      </c>
      <c r="T341" s="187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188" t="s">
        <v>222</v>
      </c>
      <c r="AT341" s="188" t="s">
        <v>218</v>
      </c>
      <c r="AU341" s="188" t="s">
        <v>85</v>
      </c>
      <c r="AY341" s="19" t="s">
        <v>215</v>
      </c>
      <c r="BE341" s="189">
        <f>IF(N341="základní",J341,0)</f>
        <v>0</v>
      </c>
      <c r="BF341" s="189">
        <f>IF(N341="snížená",J341,0)</f>
        <v>0</v>
      </c>
      <c r="BG341" s="189">
        <f>IF(N341="zákl. přenesená",J341,0)</f>
        <v>0</v>
      </c>
      <c r="BH341" s="189">
        <f>IF(N341="sníž. přenesená",J341,0)</f>
        <v>0</v>
      </c>
      <c r="BI341" s="189">
        <f>IF(N341="nulová",J341,0)</f>
        <v>0</v>
      </c>
      <c r="BJ341" s="19" t="s">
        <v>83</v>
      </c>
      <c r="BK341" s="189">
        <f>ROUND(I341*H341,2)</f>
        <v>0</v>
      </c>
      <c r="BL341" s="19" t="s">
        <v>222</v>
      </c>
      <c r="BM341" s="188" t="s">
        <v>1081</v>
      </c>
    </row>
    <row r="342" spans="1:65" s="2" customFormat="1" ht="11.25">
      <c r="A342" s="36"/>
      <c r="B342" s="37"/>
      <c r="C342" s="38"/>
      <c r="D342" s="190" t="s">
        <v>224</v>
      </c>
      <c r="E342" s="38"/>
      <c r="F342" s="191" t="s">
        <v>494</v>
      </c>
      <c r="G342" s="38"/>
      <c r="H342" s="38"/>
      <c r="I342" s="192"/>
      <c r="J342" s="38"/>
      <c r="K342" s="38"/>
      <c r="L342" s="41"/>
      <c r="M342" s="193"/>
      <c r="N342" s="194"/>
      <c r="O342" s="66"/>
      <c r="P342" s="66"/>
      <c r="Q342" s="66"/>
      <c r="R342" s="66"/>
      <c r="S342" s="66"/>
      <c r="T342" s="67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T342" s="19" t="s">
        <v>224</v>
      </c>
      <c r="AU342" s="19" t="s">
        <v>85</v>
      </c>
    </row>
    <row r="343" spans="1:65" s="13" customFormat="1" ht="11.25">
      <c r="B343" s="195"/>
      <c r="C343" s="196"/>
      <c r="D343" s="197" t="s">
        <v>226</v>
      </c>
      <c r="E343" s="198" t="s">
        <v>19</v>
      </c>
      <c r="F343" s="199" t="s">
        <v>1082</v>
      </c>
      <c r="G343" s="196"/>
      <c r="H343" s="198" t="s">
        <v>19</v>
      </c>
      <c r="I343" s="200"/>
      <c r="J343" s="196"/>
      <c r="K343" s="196"/>
      <c r="L343" s="201"/>
      <c r="M343" s="202"/>
      <c r="N343" s="203"/>
      <c r="O343" s="203"/>
      <c r="P343" s="203"/>
      <c r="Q343" s="203"/>
      <c r="R343" s="203"/>
      <c r="S343" s="203"/>
      <c r="T343" s="204"/>
      <c r="AT343" s="205" t="s">
        <v>226</v>
      </c>
      <c r="AU343" s="205" t="s">
        <v>85</v>
      </c>
      <c r="AV343" s="13" t="s">
        <v>83</v>
      </c>
      <c r="AW343" s="13" t="s">
        <v>36</v>
      </c>
      <c r="AX343" s="13" t="s">
        <v>75</v>
      </c>
      <c r="AY343" s="205" t="s">
        <v>215</v>
      </c>
    </row>
    <row r="344" spans="1:65" s="14" customFormat="1" ht="11.25">
      <c r="B344" s="206"/>
      <c r="C344" s="207"/>
      <c r="D344" s="197" t="s">
        <v>226</v>
      </c>
      <c r="E344" s="208" t="s">
        <v>19</v>
      </c>
      <c r="F344" s="209" t="s">
        <v>878</v>
      </c>
      <c r="G344" s="207"/>
      <c r="H344" s="210">
        <v>15</v>
      </c>
      <c r="I344" s="211"/>
      <c r="J344" s="207"/>
      <c r="K344" s="207"/>
      <c r="L344" s="212"/>
      <c r="M344" s="213"/>
      <c r="N344" s="214"/>
      <c r="O344" s="214"/>
      <c r="P344" s="214"/>
      <c r="Q344" s="214"/>
      <c r="R344" s="214"/>
      <c r="S344" s="214"/>
      <c r="T344" s="215"/>
      <c r="AT344" s="216" t="s">
        <v>226</v>
      </c>
      <c r="AU344" s="216" t="s">
        <v>85</v>
      </c>
      <c r="AV344" s="14" t="s">
        <v>85</v>
      </c>
      <c r="AW344" s="14" t="s">
        <v>36</v>
      </c>
      <c r="AX344" s="14" t="s">
        <v>83</v>
      </c>
      <c r="AY344" s="216" t="s">
        <v>215</v>
      </c>
    </row>
    <row r="345" spans="1:65" s="2" customFormat="1" ht="33" customHeight="1">
      <c r="A345" s="36"/>
      <c r="B345" s="37"/>
      <c r="C345" s="177" t="s">
        <v>658</v>
      </c>
      <c r="D345" s="177" t="s">
        <v>218</v>
      </c>
      <c r="E345" s="178" t="s">
        <v>497</v>
      </c>
      <c r="F345" s="179" t="s">
        <v>498</v>
      </c>
      <c r="G345" s="180" t="s">
        <v>271</v>
      </c>
      <c r="H345" s="181">
        <v>140.035</v>
      </c>
      <c r="I345" s="182"/>
      <c r="J345" s="183">
        <f>ROUND(I345*H345,2)</f>
        <v>0</v>
      </c>
      <c r="K345" s="179" t="s">
        <v>221</v>
      </c>
      <c r="L345" s="41"/>
      <c r="M345" s="184" t="s">
        <v>19</v>
      </c>
      <c r="N345" s="185" t="s">
        <v>46</v>
      </c>
      <c r="O345" s="66"/>
      <c r="P345" s="186">
        <f>O345*H345</f>
        <v>0</v>
      </c>
      <c r="Q345" s="186">
        <v>0</v>
      </c>
      <c r="R345" s="186">
        <f>Q345*H345</f>
        <v>0</v>
      </c>
      <c r="S345" s="186">
        <v>0</v>
      </c>
      <c r="T345" s="187">
        <f>S345*H345</f>
        <v>0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188" t="s">
        <v>222</v>
      </c>
      <c r="AT345" s="188" t="s">
        <v>218</v>
      </c>
      <c r="AU345" s="188" t="s">
        <v>85</v>
      </c>
      <c r="AY345" s="19" t="s">
        <v>215</v>
      </c>
      <c r="BE345" s="189">
        <f>IF(N345="základní",J345,0)</f>
        <v>0</v>
      </c>
      <c r="BF345" s="189">
        <f>IF(N345="snížená",J345,0)</f>
        <v>0</v>
      </c>
      <c r="BG345" s="189">
        <f>IF(N345="zákl. přenesená",J345,0)</f>
        <v>0</v>
      </c>
      <c r="BH345" s="189">
        <f>IF(N345="sníž. přenesená",J345,0)</f>
        <v>0</v>
      </c>
      <c r="BI345" s="189">
        <f>IF(N345="nulová",J345,0)</f>
        <v>0</v>
      </c>
      <c r="BJ345" s="19" t="s">
        <v>83</v>
      </c>
      <c r="BK345" s="189">
        <f>ROUND(I345*H345,2)</f>
        <v>0</v>
      </c>
      <c r="BL345" s="19" t="s">
        <v>222</v>
      </c>
      <c r="BM345" s="188" t="s">
        <v>1083</v>
      </c>
    </row>
    <row r="346" spans="1:65" s="2" customFormat="1" ht="11.25">
      <c r="A346" s="36"/>
      <c r="B346" s="37"/>
      <c r="C346" s="38"/>
      <c r="D346" s="190" t="s">
        <v>224</v>
      </c>
      <c r="E346" s="38"/>
      <c r="F346" s="191" t="s">
        <v>500</v>
      </c>
      <c r="G346" s="38"/>
      <c r="H346" s="38"/>
      <c r="I346" s="192"/>
      <c r="J346" s="38"/>
      <c r="K346" s="38"/>
      <c r="L346" s="41"/>
      <c r="M346" s="193"/>
      <c r="N346" s="194"/>
      <c r="O346" s="66"/>
      <c r="P346" s="66"/>
      <c r="Q346" s="66"/>
      <c r="R346" s="66"/>
      <c r="S346" s="66"/>
      <c r="T346" s="67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T346" s="19" t="s">
        <v>224</v>
      </c>
      <c r="AU346" s="19" t="s">
        <v>85</v>
      </c>
    </row>
    <row r="347" spans="1:65" s="2" customFormat="1" ht="44.25" customHeight="1">
      <c r="A347" s="36"/>
      <c r="B347" s="37"/>
      <c r="C347" s="177" t="s">
        <v>664</v>
      </c>
      <c r="D347" s="177" t="s">
        <v>218</v>
      </c>
      <c r="E347" s="178" t="s">
        <v>502</v>
      </c>
      <c r="F347" s="179" t="s">
        <v>503</v>
      </c>
      <c r="G347" s="180" t="s">
        <v>271</v>
      </c>
      <c r="H347" s="181">
        <v>140.035</v>
      </c>
      <c r="I347" s="182"/>
      <c r="J347" s="183">
        <f>ROUND(I347*H347,2)</f>
        <v>0</v>
      </c>
      <c r="K347" s="179" t="s">
        <v>221</v>
      </c>
      <c r="L347" s="41"/>
      <c r="M347" s="184" t="s">
        <v>19</v>
      </c>
      <c r="N347" s="185" t="s">
        <v>46</v>
      </c>
      <c r="O347" s="66"/>
      <c r="P347" s="186">
        <f>O347*H347</f>
        <v>0</v>
      </c>
      <c r="Q347" s="186">
        <v>0</v>
      </c>
      <c r="R347" s="186">
        <f>Q347*H347</f>
        <v>0</v>
      </c>
      <c r="S347" s="186">
        <v>0</v>
      </c>
      <c r="T347" s="187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88" t="s">
        <v>222</v>
      </c>
      <c r="AT347" s="188" t="s">
        <v>218</v>
      </c>
      <c r="AU347" s="188" t="s">
        <v>85</v>
      </c>
      <c r="AY347" s="19" t="s">
        <v>215</v>
      </c>
      <c r="BE347" s="189">
        <f>IF(N347="základní",J347,0)</f>
        <v>0</v>
      </c>
      <c r="BF347" s="189">
        <f>IF(N347="snížená",J347,0)</f>
        <v>0</v>
      </c>
      <c r="BG347" s="189">
        <f>IF(N347="zákl. přenesená",J347,0)</f>
        <v>0</v>
      </c>
      <c r="BH347" s="189">
        <f>IF(N347="sníž. přenesená",J347,0)</f>
        <v>0</v>
      </c>
      <c r="BI347" s="189">
        <f>IF(N347="nulová",J347,0)</f>
        <v>0</v>
      </c>
      <c r="BJ347" s="19" t="s">
        <v>83</v>
      </c>
      <c r="BK347" s="189">
        <f>ROUND(I347*H347,2)</f>
        <v>0</v>
      </c>
      <c r="BL347" s="19" t="s">
        <v>222</v>
      </c>
      <c r="BM347" s="188" t="s">
        <v>1084</v>
      </c>
    </row>
    <row r="348" spans="1:65" s="2" customFormat="1" ht="11.25">
      <c r="A348" s="36"/>
      <c r="B348" s="37"/>
      <c r="C348" s="38"/>
      <c r="D348" s="190" t="s">
        <v>224</v>
      </c>
      <c r="E348" s="38"/>
      <c r="F348" s="191" t="s">
        <v>505</v>
      </c>
      <c r="G348" s="38"/>
      <c r="H348" s="38"/>
      <c r="I348" s="192"/>
      <c r="J348" s="38"/>
      <c r="K348" s="38"/>
      <c r="L348" s="41"/>
      <c r="M348" s="193"/>
      <c r="N348" s="194"/>
      <c r="O348" s="66"/>
      <c r="P348" s="66"/>
      <c r="Q348" s="66"/>
      <c r="R348" s="66"/>
      <c r="S348" s="66"/>
      <c r="T348" s="67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9" t="s">
        <v>224</v>
      </c>
      <c r="AU348" s="19" t="s">
        <v>85</v>
      </c>
    </row>
    <row r="349" spans="1:65" s="2" customFormat="1" ht="49.15" customHeight="1">
      <c r="A349" s="36"/>
      <c r="B349" s="37"/>
      <c r="C349" s="177" t="s">
        <v>760</v>
      </c>
      <c r="D349" s="177" t="s">
        <v>218</v>
      </c>
      <c r="E349" s="178" t="s">
        <v>507</v>
      </c>
      <c r="F349" s="179" t="s">
        <v>508</v>
      </c>
      <c r="G349" s="180" t="s">
        <v>271</v>
      </c>
      <c r="H349" s="181">
        <v>140.035</v>
      </c>
      <c r="I349" s="182"/>
      <c r="J349" s="183">
        <f>ROUND(I349*H349,2)</f>
        <v>0</v>
      </c>
      <c r="K349" s="179" t="s">
        <v>221</v>
      </c>
      <c r="L349" s="41"/>
      <c r="M349" s="184" t="s">
        <v>19</v>
      </c>
      <c r="N349" s="185" t="s">
        <v>46</v>
      </c>
      <c r="O349" s="66"/>
      <c r="P349" s="186">
        <f>O349*H349</f>
        <v>0</v>
      </c>
      <c r="Q349" s="186">
        <v>0</v>
      </c>
      <c r="R349" s="186">
        <f>Q349*H349</f>
        <v>0</v>
      </c>
      <c r="S349" s="186">
        <v>0</v>
      </c>
      <c r="T349" s="187">
        <f>S349*H349</f>
        <v>0</v>
      </c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R349" s="188" t="s">
        <v>222</v>
      </c>
      <c r="AT349" s="188" t="s">
        <v>218</v>
      </c>
      <c r="AU349" s="188" t="s">
        <v>85</v>
      </c>
      <c r="AY349" s="19" t="s">
        <v>215</v>
      </c>
      <c r="BE349" s="189">
        <f>IF(N349="základní",J349,0)</f>
        <v>0</v>
      </c>
      <c r="BF349" s="189">
        <f>IF(N349="snížená",J349,0)</f>
        <v>0</v>
      </c>
      <c r="BG349" s="189">
        <f>IF(N349="zákl. přenesená",J349,0)</f>
        <v>0</v>
      </c>
      <c r="BH349" s="189">
        <f>IF(N349="sníž. přenesená",J349,0)</f>
        <v>0</v>
      </c>
      <c r="BI349" s="189">
        <f>IF(N349="nulová",J349,0)</f>
        <v>0</v>
      </c>
      <c r="BJ349" s="19" t="s">
        <v>83</v>
      </c>
      <c r="BK349" s="189">
        <f>ROUND(I349*H349,2)</f>
        <v>0</v>
      </c>
      <c r="BL349" s="19" t="s">
        <v>222</v>
      </c>
      <c r="BM349" s="188" t="s">
        <v>1085</v>
      </c>
    </row>
    <row r="350" spans="1:65" s="2" customFormat="1" ht="11.25">
      <c r="A350" s="36"/>
      <c r="B350" s="37"/>
      <c r="C350" s="38"/>
      <c r="D350" s="190" t="s">
        <v>224</v>
      </c>
      <c r="E350" s="38"/>
      <c r="F350" s="191" t="s">
        <v>510</v>
      </c>
      <c r="G350" s="38"/>
      <c r="H350" s="38"/>
      <c r="I350" s="192"/>
      <c r="J350" s="38"/>
      <c r="K350" s="38"/>
      <c r="L350" s="41"/>
      <c r="M350" s="193"/>
      <c r="N350" s="194"/>
      <c r="O350" s="66"/>
      <c r="P350" s="66"/>
      <c r="Q350" s="66"/>
      <c r="R350" s="66"/>
      <c r="S350" s="66"/>
      <c r="T350" s="67"/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T350" s="19" t="s">
        <v>224</v>
      </c>
      <c r="AU350" s="19" t="s">
        <v>85</v>
      </c>
    </row>
    <row r="351" spans="1:65" s="12" customFormat="1" ht="22.9" customHeight="1">
      <c r="B351" s="161"/>
      <c r="C351" s="162"/>
      <c r="D351" s="163" t="s">
        <v>74</v>
      </c>
      <c r="E351" s="175" t="s">
        <v>511</v>
      </c>
      <c r="F351" s="175" t="s">
        <v>512</v>
      </c>
      <c r="G351" s="162"/>
      <c r="H351" s="162"/>
      <c r="I351" s="165"/>
      <c r="J351" s="176">
        <f>BK351</f>
        <v>0</v>
      </c>
      <c r="K351" s="162"/>
      <c r="L351" s="167"/>
      <c r="M351" s="168"/>
      <c r="N351" s="169"/>
      <c r="O351" s="169"/>
      <c r="P351" s="170">
        <f>SUM(P352:P353)</f>
        <v>0</v>
      </c>
      <c r="Q351" s="169"/>
      <c r="R351" s="170">
        <f>SUM(R352:R353)</f>
        <v>0</v>
      </c>
      <c r="S351" s="169"/>
      <c r="T351" s="171">
        <f>SUM(T352:T353)</f>
        <v>0</v>
      </c>
      <c r="AR351" s="172" t="s">
        <v>83</v>
      </c>
      <c r="AT351" s="173" t="s">
        <v>74</v>
      </c>
      <c r="AU351" s="173" t="s">
        <v>83</v>
      </c>
      <c r="AY351" s="172" t="s">
        <v>215</v>
      </c>
      <c r="BK351" s="174">
        <f>SUM(BK352:BK353)</f>
        <v>0</v>
      </c>
    </row>
    <row r="352" spans="1:65" s="2" customFormat="1" ht="62.65" customHeight="1">
      <c r="A352" s="36"/>
      <c r="B352" s="37"/>
      <c r="C352" s="177" t="s">
        <v>513</v>
      </c>
      <c r="D352" s="177" t="s">
        <v>218</v>
      </c>
      <c r="E352" s="178" t="s">
        <v>514</v>
      </c>
      <c r="F352" s="179" t="s">
        <v>515</v>
      </c>
      <c r="G352" s="180" t="s">
        <v>271</v>
      </c>
      <c r="H352" s="181">
        <v>90.947000000000003</v>
      </c>
      <c r="I352" s="182"/>
      <c r="J352" s="183">
        <f>ROUND(I352*H352,2)</f>
        <v>0</v>
      </c>
      <c r="K352" s="179" t="s">
        <v>221</v>
      </c>
      <c r="L352" s="41"/>
      <c r="M352" s="184" t="s">
        <v>19</v>
      </c>
      <c r="N352" s="185" t="s">
        <v>46</v>
      </c>
      <c r="O352" s="66"/>
      <c r="P352" s="186">
        <f>O352*H352</f>
        <v>0</v>
      </c>
      <c r="Q352" s="186">
        <v>0</v>
      </c>
      <c r="R352" s="186">
        <f>Q352*H352</f>
        <v>0</v>
      </c>
      <c r="S352" s="186">
        <v>0</v>
      </c>
      <c r="T352" s="187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188" t="s">
        <v>222</v>
      </c>
      <c r="AT352" s="188" t="s">
        <v>218</v>
      </c>
      <c r="AU352" s="188" t="s">
        <v>85</v>
      </c>
      <c r="AY352" s="19" t="s">
        <v>215</v>
      </c>
      <c r="BE352" s="189">
        <f>IF(N352="základní",J352,0)</f>
        <v>0</v>
      </c>
      <c r="BF352" s="189">
        <f>IF(N352="snížená",J352,0)</f>
        <v>0</v>
      </c>
      <c r="BG352" s="189">
        <f>IF(N352="zákl. přenesená",J352,0)</f>
        <v>0</v>
      </c>
      <c r="BH352" s="189">
        <f>IF(N352="sníž. přenesená",J352,0)</f>
        <v>0</v>
      </c>
      <c r="BI352" s="189">
        <f>IF(N352="nulová",J352,0)</f>
        <v>0</v>
      </c>
      <c r="BJ352" s="19" t="s">
        <v>83</v>
      </c>
      <c r="BK352" s="189">
        <f>ROUND(I352*H352,2)</f>
        <v>0</v>
      </c>
      <c r="BL352" s="19" t="s">
        <v>222</v>
      </c>
      <c r="BM352" s="188" t="s">
        <v>1086</v>
      </c>
    </row>
    <row r="353" spans="1:65" s="2" customFormat="1" ht="11.25">
      <c r="A353" s="36"/>
      <c r="B353" s="37"/>
      <c r="C353" s="38"/>
      <c r="D353" s="190" t="s">
        <v>224</v>
      </c>
      <c r="E353" s="38"/>
      <c r="F353" s="191" t="s">
        <v>517</v>
      </c>
      <c r="G353" s="38"/>
      <c r="H353" s="38"/>
      <c r="I353" s="192"/>
      <c r="J353" s="38"/>
      <c r="K353" s="38"/>
      <c r="L353" s="41"/>
      <c r="M353" s="193"/>
      <c r="N353" s="194"/>
      <c r="O353" s="66"/>
      <c r="P353" s="66"/>
      <c r="Q353" s="66"/>
      <c r="R353" s="66"/>
      <c r="S353" s="66"/>
      <c r="T353" s="67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T353" s="19" t="s">
        <v>224</v>
      </c>
      <c r="AU353" s="19" t="s">
        <v>85</v>
      </c>
    </row>
    <row r="354" spans="1:65" s="12" customFormat="1" ht="25.9" customHeight="1">
      <c r="B354" s="161"/>
      <c r="C354" s="162"/>
      <c r="D354" s="163" t="s">
        <v>74</v>
      </c>
      <c r="E354" s="164" t="s">
        <v>518</v>
      </c>
      <c r="F354" s="164" t="s">
        <v>519</v>
      </c>
      <c r="G354" s="162"/>
      <c r="H354" s="162"/>
      <c r="I354" s="165"/>
      <c r="J354" s="166">
        <f>BK354</f>
        <v>0</v>
      </c>
      <c r="K354" s="162"/>
      <c r="L354" s="167"/>
      <c r="M354" s="168"/>
      <c r="N354" s="169"/>
      <c r="O354" s="169"/>
      <c r="P354" s="170">
        <f>P355+P362+P414+P429+P488+P518+P538+P561</f>
        <v>0</v>
      </c>
      <c r="Q354" s="169"/>
      <c r="R354" s="170">
        <f>R355+R362+R414+R429+R488+R518+R538+R561</f>
        <v>3.8750454999999997</v>
      </c>
      <c r="S354" s="169"/>
      <c r="T354" s="171">
        <f>T355+T362+T414+T429+T488+T518+T538+T561</f>
        <v>2.7287949999999999</v>
      </c>
      <c r="AR354" s="172" t="s">
        <v>85</v>
      </c>
      <c r="AT354" s="173" t="s">
        <v>74</v>
      </c>
      <c r="AU354" s="173" t="s">
        <v>75</v>
      </c>
      <c r="AY354" s="172" t="s">
        <v>215</v>
      </c>
      <c r="BK354" s="174">
        <f>BK355+BK362+BK414+BK429+BK488+BK518+BK538+BK561</f>
        <v>0</v>
      </c>
    </row>
    <row r="355" spans="1:65" s="12" customFormat="1" ht="22.9" customHeight="1">
      <c r="B355" s="161"/>
      <c r="C355" s="162"/>
      <c r="D355" s="163" t="s">
        <v>74</v>
      </c>
      <c r="E355" s="175" t="s">
        <v>520</v>
      </c>
      <c r="F355" s="175" t="s">
        <v>521</v>
      </c>
      <c r="G355" s="162"/>
      <c r="H355" s="162"/>
      <c r="I355" s="165"/>
      <c r="J355" s="176">
        <f>BK355</f>
        <v>0</v>
      </c>
      <c r="K355" s="162"/>
      <c r="L355" s="167"/>
      <c r="M355" s="168"/>
      <c r="N355" s="169"/>
      <c r="O355" s="169"/>
      <c r="P355" s="170">
        <f>SUM(P356:P361)</f>
        <v>0</v>
      </c>
      <c r="Q355" s="169"/>
      <c r="R355" s="170">
        <f>SUM(R356:R361)</f>
        <v>3.3E-3</v>
      </c>
      <c r="S355" s="169"/>
      <c r="T355" s="171">
        <f>SUM(T356:T361)</f>
        <v>0</v>
      </c>
      <c r="AR355" s="172" t="s">
        <v>85</v>
      </c>
      <c r="AT355" s="173" t="s">
        <v>74</v>
      </c>
      <c r="AU355" s="173" t="s">
        <v>83</v>
      </c>
      <c r="AY355" s="172" t="s">
        <v>215</v>
      </c>
      <c r="BK355" s="174">
        <f>SUM(BK356:BK361)</f>
        <v>0</v>
      </c>
    </row>
    <row r="356" spans="1:65" s="2" customFormat="1" ht="44.25" customHeight="1">
      <c r="A356" s="36"/>
      <c r="B356" s="37"/>
      <c r="C356" s="177" t="s">
        <v>395</v>
      </c>
      <c r="D356" s="177" t="s">
        <v>218</v>
      </c>
      <c r="E356" s="178" t="s">
        <v>522</v>
      </c>
      <c r="F356" s="179" t="s">
        <v>523</v>
      </c>
      <c r="G356" s="180" t="s">
        <v>91</v>
      </c>
      <c r="H356" s="181">
        <v>4.125</v>
      </c>
      <c r="I356" s="182"/>
      <c r="J356" s="183">
        <f>ROUND(I356*H356,2)</f>
        <v>0</v>
      </c>
      <c r="K356" s="179" t="s">
        <v>221</v>
      </c>
      <c r="L356" s="41"/>
      <c r="M356" s="184" t="s">
        <v>19</v>
      </c>
      <c r="N356" s="185" t="s">
        <v>46</v>
      </c>
      <c r="O356" s="66"/>
      <c r="P356" s="186">
        <f>O356*H356</f>
        <v>0</v>
      </c>
      <c r="Q356" s="186">
        <v>8.0000000000000004E-4</v>
      </c>
      <c r="R356" s="186">
        <f>Q356*H356</f>
        <v>3.3E-3</v>
      </c>
      <c r="S356" s="186">
        <v>0</v>
      </c>
      <c r="T356" s="187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188" t="s">
        <v>458</v>
      </c>
      <c r="AT356" s="188" t="s">
        <v>218</v>
      </c>
      <c r="AU356" s="188" t="s">
        <v>85</v>
      </c>
      <c r="AY356" s="19" t="s">
        <v>215</v>
      </c>
      <c r="BE356" s="189">
        <f>IF(N356="základní",J356,0)</f>
        <v>0</v>
      </c>
      <c r="BF356" s="189">
        <f>IF(N356="snížená",J356,0)</f>
        <v>0</v>
      </c>
      <c r="BG356" s="189">
        <f>IF(N356="zákl. přenesená",J356,0)</f>
        <v>0</v>
      </c>
      <c r="BH356" s="189">
        <f>IF(N356="sníž. přenesená",J356,0)</f>
        <v>0</v>
      </c>
      <c r="BI356" s="189">
        <f>IF(N356="nulová",J356,0)</f>
        <v>0</v>
      </c>
      <c r="BJ356" s="19" t="s">
        <v>83</v>
      </c>
      <c r="BK356" s="189">
        <f>ROUND(I356*H356,2)</f>
        <v>0</v>
      </c>
      <c r="BL356" s="19" t="s">
        <v>458</v>
      </c>
      <c r="BM356" s="188" t="s">
        <v>1087</v>
      </c>
    </row>
    <row r="357" spans="1:65" s="2" customFormat="1" ht="11.25">
      <c r="A357" s="36"/>
      <c r="B357" s="37"/>
      <c r="C357" s="38"/>
      <c r="D357" s="190" t="s">
        <v>224</v>
      </c>
      <c r="E357" s="38"/>
      <c r="F357" s="191" t="s">
        <v>525</v>
      </c>
      <c r="G357" s="38"/>
      <c r="H357" s="38"/>
      <c r="I357" s="192"/>
      <c r="J357" s="38"/>
      <c r="K357" s="38"/>
      <c r="L357" s="41"/>
      <c r="M357" s="193"/>
      <c r="N357" s="194"/>
      <c r="O357" s="66"/>
      <c r="P357" s="66"/>
      <c r="Q357" s="66"/>
      <c r="R357" s="66"/>
      <c r="S357" s="66"/>
      <c r="T357" s="67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T357" s="19" t="s">
        <v>224</v>
      </c>
      <c r="AU357" s="19" t="s">
        <v>85</v>
      </c>
    </row>
    <row r="358" spans="1:65" s="13" customFormat="1" ht="11.25">
      <c r="B358" s="195"/>
      <c r="C358" s="196"/>
      <c r="D358" s="197" t="s">
        <v>226</v>
      </c>
      <c r="E358" s="198" t="s">
        <v>19</v>
      </c>
      <c r="F358" s="199" t="s">
        <v>526</v>
      </c>
      <c r="G358" s="196"/>
      <c r="H358" s="198" t="s">
        <v>19</v>
      </c>
      <c r="I358" s="200"/>
      <c r="J358" s="196"/>
      <c r="K358" s="196"/>
      <c r="L358" s="201"/>
      <c r="M358" s="202"/>
      <c r="N358" s="203"/>
      <c r="O358" s="203"/>
      <c r="P358" s="203"/>
      <c r="Q358" s="203"/>
      <c r="R358" s="203"/>
      <c r="S358" s="203"/>
      <c r="T358" s="204"/>
      <c r="AT358" s="205" t="s">
        <v>226</v>
      </c>
      <c r="AU358" s="205" t="s">
        <v>85</v>
      </c>
      <c r="AV358" s="13" t="s">
        <v>83</v>
      </c>
      <c r="AW358" s="13" t="s">
        <v>36</v>
      </c>
      <c r="AX358" s="13" t="s">
        <v>75</v>
      </c>
      <c r="AY358" s="205" t="s">
        <v>215</v>
      </c>
    </row>
    <row r="359" spans="1:65" s="14" customFormat="1" ht="11.25">
      <c r="B359" s="206"/>
      <c r="C359" s="207"/>
      <c r="D359" s="197" t="s">
        <v>226</v>
      </c>
      <c r="E359" s="208" t="s">
        <v>19</v>
      </c>
      <c r="F359" s="209" t="s">
        <v>977</v>
      </c>
      <c r="G359" s="207"/>
      <c r="H359" s="210">
        <v>4.125</v>
      </c>
      <c r="I359" s="211"/>
      <c r="J359" s="207"/>
      <c r="K359" s="207"/>
      <c r="L359" s="212"/>
      <c r="M359" s="213"/>
      <c r="N359" s="214"/>
      <c r="O359" s="214"/>
      <c r="P359" s="214"/>
      <c r="Q359" s="214"/>
      <c r="R359" s="214"/>
      <c r="S359" s="214"/>
      <c r="T359" s="215"/>
      <c r="AT359" s="216" t="s">
        <v>226</v>
      </c>
      <c r="AU359" s="216" t="s">
        <v>85</v>
      </c>
      <c r="AV359" s="14" t="s">
        <v>85</v>
      </c>
      <c r="AW359" s="14" t="s">
        <v>36</v>
      </c>
      <c r="AX359" s="14" t="s">
        <v>83</v>
      </c>
      <c r="AY359" s="216" t="s">
        <v>215</v>
      </c>
    </row>
    <row r="360" spans="1:65" s="2" customFormat="1" ht="49.15" customHeight="1">
      <c r="A360" s="36"/>
      <c r="B360" s="37"/>
      <c r="C360" s="177" t="s">
        <v>527</v>
      </c>
      <c r="D360" s="177" t="s">
        <v>218</v>
      </c>
      <c r="E360" s="178" t="s">
        <v>528</v>
      </c>
      <c r="F360" s="179" t="s">
        <v>529</v>
      </c>
      <c r="G360" s="180" t="s">
        <v>271</v>
      </c>
      <c r="H360" s="181">
        <v>3.0000000000000001E-3</v>
      </c>
      <c r="I360" s="182"/>
      <c r="J360" s="183">
        <f>ROUND(I360*H360,2)</f>
        <v>0</v>
      </c>
      <c r="K360" s="179" t="s">
        <v>221</v>
      </c>
      <c r="L360" s="41"/>
      <c r="M360" s="184" t="s">
        <v>19</v>
      </c>
      <c r="N360" s="185" t="s">
        <v>46</v>
      </c>
      <c r="O360" s="66"/>
      <c r="P360" s="186">
        <f>O360*H360</f>
        <v>0</v>
      </c>
      <c r="Q360" s="186">
        <v>0</v>
      </c>
      <c r="R360" s="186">
        <f>Q360*H360</f>
        <v>0</v>
      </c>
      <c r="S360" s="186">
        <v>0</v>
      </c>
      <c r="T360" s="187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188" t="s">
        <v>458</v>
      </c>
      <c r="AT360" s="188" t="s">
        <v>218</v>
      </c>
      <c r="AU360" s="188" t="s">
        <v>85</v>
      </c>
      <c r="AY360" s="19" t="s">
        <v>215</v>
      </c>
      <c r="BE360" s="189">
        <f>IF(N360="základní",J360,0)</f>
        <v>0</v>
      </c>
      <c r="BF360" s="189">
        <f>IF(N360="snížená",J360,0)</f>
        <v>0</v>
      </c>
      <c r="BG360" s="189">
        <f>IF(N360="zákl. přenesená",J360,0)</f>
        <v>0</v>
      </c>
      <c r="BH360" s="189">
        <f>IF(N360="sníž. přenesená",J360,0)</f>
        <v>0</v>
      </c>
      <c r="BI360" s="189">
        <f>IF(N360="nulová",J360,0)</f>
        <v>0</v>
      </c>
      <c r="BJ360" s="19" t="s">
        <v>83</v>
      </c>
      <c r="BK360" s="189">
        <f>ROUND(I360*H360,2)</f>
        <v>0</v>
      </c>
      <c r="BL360" s="19" t="s">
        <v>458</v>
      </c>
      <c r="BM360" s="188" t="s">
        <v>1088</v>
      </c>
    </row>
    <row r="361" spans="1:65" s="2" customFormat="1" ht="11.25">
      <c r="A361" s="36"/>
      <c r="B361" s="37"/>
      <c r="C361" s="38"/>
      <c r="D361" s="190" t="s">
        <v>224</v>
      </c>
      <c r="E361" s="38"/>
      <c r="F361" s="191" t="s">
        <v>531</v>
      </c>
      <c r="G361" s="38"/>
      <c r="H361" s="38"/>
      <c r="I361" s="192"/>
      <c r="J361" s="38"/>
      <c r="K361" s="38"/>
      <c r="L361" s="41"/>
      <c r="M361" s="193"/>
      <c r="N361" s="194"/>
      <c r="O361" s="66"/>
      <c r="P361" s="66"/>
      <c r="Q361" s="66"/>
      <c r="R361" s="66"/>
      <c r="S361" s="66"/>
      <c r="T361" s="67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T361" s="19" t="s">
        <v>224</v>
      </c>
      <c r="AU361" s="19" t="s">
        <v>85</v>
      </c>
    </row>
    <row r="362" spans="1:65" s="12" customFormat="1" ht="22.9" customHeight="1">
      <c r="B362" s="161"/>
      <c r="C362" s="162"/>
      <c r="D362" s="163" t="s">
        <v>74</v>
      </c>
      <c r="E362" s="175" t="s">
        <v>1089</v>
      </c>
      <c r="F362" s="175" t="s">
        <v>1090</v>
      </c>
      <c r="G362" s="162"/>
      <c r="H362" s="162"/>
      <c r="I362" s="165"/>
      <c r="J362" s="176">
        <f>BK362</f>
        <v>0</v>
      </c>
      <c r="K362" s="162"/>
      <c r="L362" s="167"/>
      <c r="M362" s="168"/>
      <c r="N362" s="169"/>
      <c r="O362" s="169"/>
      <c r="P362" s="170">
        <f>SUM(P363:P413)</f>
        <v>0</v>
      </c>
      <c r="Q362" s="169"/>
      <c r="R362" s="170">
        <f>SUM(R363:R413)</f>
        <v>0.35180488000000004</v>
      </c>
      <c r="S362" s="169"/>
      <c r="T362" s="171">
        <f>SUM(T363:T413)</f>
        <v>0</v>
      </c>
      <c r="AR362" s="172" t="s">
        <v>85</v>
      </c>
      <c r="AT362" s="173" t="s">
        <v>74</v>
      </c>
      <c r="AU362" s="173" t="s">
        <v>83</v>
      </c>
      <c r="AY362" s="172" t="s">
        <v>215</v>
      </c>
      <c r="BK362" s="174">
        <f>SUM(BK363:BK413)</f>
        <v>0</v>
      </c>
    </row>
    <row r="363" spans="1:65" s="2" customFormat="1" ht="37.9" customHeight="1">
      <c r="A363" s="36"/>
      <c r="B363" s="37"/>
      <c r="C363" s="177" t="s">
        <v>1091</v>
      </c>
      <c r="D363" s="177" t="s">
        <v>218</v>
      </c>
      <c r="E363" s="178" t="s">
        <v>1092</v>
      </c>
      <c r="F363" s="179" t="s">
        <v>1093</v>
      </c>
      <c r="G363" s="180" t="s">
        <v>91</v>
      </c>
      <c r="H363" s="181">
        <v>25.52</v>
      </c>
      <c r="I363" s="182"/>
      <c r="J363" s="183">
        <f>ROUND(I363*H363,2)</f>
        <v>0</v>
      </c>
      <c r="K363" s="179" t="s">
        <v>221</v>
      </c>
      <c r="L363" s="41"/>
      <c r="M363" s="184" t="s">
        <v>19</v>
      </c>
      <c r="N363" s="185" t="s">
        <v>46</v>
      </c>
      <c r="O363" s="66"/>
      <c r="P363" s="186">
        <f>O363*H363</f>
        <v>0</v>
      </c>
      <c r="Q363" s="186">
        <v>0</v>
      </c>
      <c r="R363" s="186">
        <f>Q363*H363</f>
        <v>0</v>
      </c>
      <c r="S363" s="186">
        <v>0</v>
      </c>
      <c r="T363" s="187">
        <f>S363*H363</f>
        <v>0</v>
      </c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R363" s="188" t="s">
        <v>458</v>
      </c>
      <c r="AT363" s="188" t="s">
        <v>218</v>
      </c>
      <c r="AU363" s="188" t="s">
        <v>85</v>
      </c>
      <c r="AY363" s="19" t="s">
        <v>215</v>
      </c>
      <c r="BE363" s="189">
        <f>IF(N363="základní",J363,0)</f>
        <v>0</v>
      </c>
      <c r="BF363" s="189">
        <f>IF(N363="snížená",J363,0)</f>
        <v>0</v>
      </c>
      <c r="BG363" s="189">
        <f>IF(N363="zákl. přenesená",J363,0)</f>
        <v>0</v>
      </c>
      <c r="BH363" s="189">
        <f>IF(N363="sníž. přenesená",J363,0)</f>
        <v>0</v>
      </c>
      <c r="BI363" s="189">
        <f>IF(N363="nulová",J363,0)</f>
        <v>0</v>
      </c>
      <c r="BJ363" s="19" t="s">
        <v>83</v>
      </c>
      <c r="BK363" s="189">
        <f>ROUND(I363*H363,2)</f>
        <v>0</v>
      </c>
      <c r="BL363" s="19" t="s">
        <v>458</v>
      </c>
      <c r="BM363" s="188" t="s">
        <v>1094</v>
      </c>
    </row>
    <row r="364" spans="1:65" s="2" customFormat="1" ht="11.25">
      <c r="A364" s="36"/>
      <c r="B364" s="37"/>
      <c r="C364" s="38"/>
      <c r="D364" s="190" t="s">
        <v>224</v>
      </c>
      <c r="E364" s="38"/>
      <c r="F364" s="191" t="s">
        <v>1095</v>
      </c>
      <c r="G364" s="38"/>
      <c r="H364" s="38"/>
      <c r="I364" s="192"/>
      <c r="J364" s="38"/>
      <c r="K364" s="38"/>
      <c r="L364" s="41"/>
      <c r="M364" s="193"/>
      <c r="N364" s="194"/>
      <c r="O364" s="66"/>
      <c r="P364" s="66"/>
      <c r="Q364" s="66"/>
      <c r="R364" s="66"/>
      <c r="S364" s="66"/>
      <c r="T364" s="67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T364" s="19" t="s">
        <v>224</v>
      </c>
      <c r="AU364" s="19" t="s">
        <v>85</v>
      </c>
    </row>
    <row r="365" spans="1:65" s="13" customFormat="1" ht="11.25">
      <c r="B365" s="195"/>
      <c r="C365" s="196"/>
      <c r="D365" s="197" t="s">
        <v>226</v>
      </c>
      <c r="E365" s="198" t="s">
        <v>19</v>
      </c>
      <c r="F365" s="199" t="s">
        <v>1010</v>
      </c>
      <c r="G365" s="196"/>
      <c r="H365" s="198" t="s">
        <v>19</v>
      </c>
      <c r="I365" s="200"/>
      <c r="J365" s="196"/>
      <c r="K365" s="196"/>
      <c r="L365" s="201"/>
      <c r="M365" s="202"/>
      <c r="N365" s="203"/>
      <c r="O365" s="203"/>
      <c r="P365" s="203"/>
      <c r="Q365" s="203"/>
      <c r="R365" s="203"/>
      <c r="S365" s="203"/>
      <c r="T365" s="204"/>
      <c r="AT365" s="205" t="s">
        <v>226</v>
      </c>
      <c r="AU365" s="205" t="s">
        <v>85</v>
      </c>
      <c r="AV365" s="13" t="s">
        <v>83</v>
      </c>
      <c r="AW365" s="13" t="s">
        <v>36</v>
      </c>
      <c r="AX365" s="13" t="s">
        <v>75</v>
      </c>
      <c r="AY365" s="205" t="s">
        <v>215</v>
      </c>
    </row>
    <row r="366" spans="1:65" s="14" customFormat="1" ht="11.25">
      <c r="B366" s="206"/>
      <c r="C366" s="207"/>
      <c r="D366" s="197" t="s">
        <v>226</v>
      </c>
      <c r="E366" s="208" t="s">
        <v>19</v>
      </c>
      <c r="F366" s="209" t="s">
        <v>1019</v>
      </c>
      <c r="G366" s="207"/>
      <c r="H366" s="210">
        <v>25.52</v>
      </c>
      <c r="I366" s="211"/>
      <c r="J366" s="207"/>
      <c r="K366" s="207"/>
      <c r="L366" s="212"/>
      <c r="M366" s="213"/>
      <c r="N366" s="214"/>
      <c r="O366" s="214"/>
      <c r="P366" s="214"/>
      <c r="Q366" s="214"/>
      <c r="R366" s="214"/>
      <c r="S366" s="214"/>
      <c r="T366" s="215"/>
      <c r="AT366" s="216" t="s">
        <v>226</v>
      </c>
      <c r="AU366" s="216" t="s">
        <v>85</v>
      </c>
      <c r="AV366" s="14" t="s">
        <v>85</v>
      </c>
      <c r="AW366" s="14" t="s">
        <v>36</v>
      </c>
      <c r="AX366" s="14" t="s">
        <v>83</v>
      </c>
      <c r="AY366" s="216" t="s">
        <v>215</v>
      </c>
    </row>
    <row r="367" spans="1:65" s="2" customFormat="1" ht="16.5" customHeight="1">
      <c r="A367" s="36"/>
      <c r="B367" s="37"/>
      <c r="C367" s="217" t="s">
        <v>1096</v>
      </c>
      <c r="D367" s="217" t="s">
        <v>288</v>
      </c>
      <c r="E367" s="218" t="s">
        <v>1097</v>
      </c>
      <c r="F367" s="219" t="s">
        <v>1098</v>
      </c>
      <c r="G367" s="220" t="s">
        <v>271</v>
      </c>
      <c r="H367" s="221">
        <v>8.0000000000000002E-3</v>
      </c>
      <c r="I367" s="222"/>
      <c r="J367" s="223">
        <f>ROUND(I367*H367,2)</f>
        <v>0</v>
      </c>
      <c r="K367" s="219" t="s">
        <v>221</v>
      </c>
      <c r="L367" s="224"/>
      <c r="M367" s="225" t="s">
        <v>19</v>
      </c>
      <c r="N367" s="226" t="s">
        <v>46</v>
      </c>
      <c r="O367" s="66"/>
      <c r="P367" s="186">
        <f>O367*H367</f>
        <v>0</v>
      </c>
      <c r="Q367" s="186">
        <v>1</v>
      </c>
      <c r="R367" s="186">
        <f>Q367*H367</f>
        <v>8.0000000000000002E-3</v>
      </c>
      <c r="S367" s="186">
        <v>0</v>
      </c>
      <c r="T367" s="187">
        <f>S367*H367</f>
        <v>0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188" t="s">
        <v>569</v>
      </c>
      <c r="AT367" s="188" t="s">
        <v>288</v>
      </c>
      <c r="AU367" s="188" t="s">
        <v>85</v>
      </c>
      <c r="AY367" s="19" t="s">
        <v>215</v>
      </c>
      <c r="BE367" s="189">
        <f>IF(N367="základní",J367,0)</f>
        <v>0</v>
      </c>
      <c r="BF367" s="189">
        <f>IF(N367="snížená",J367,0)</f>
        <v>0</v>
      </c>
      <c r="BG367" s="189">
        <f>IF(N367="zákl. přenesená",J367,0)</f>
        <v>0</v>
      </c>
      <c r="BH367" s="189">
        <f>IF(N367="sníž. přenesená",J367,0)</f>
        <v>0</v>
      </c>
      <c r="BI367" s="189">
        <f>IF(N367="nulová",J367,0)</f>
        <v>0</v>
      </c>
      <c r="BJ367" s="19" t="s">
        <v>83</v>
      </c>
      <c r="BK367" s="189">
        <f>ROUND(I367*H367,2)</f>
        <v>0</v>
      </c>
      <c r="BL367" s="19" t="s">
        <v>458</v>
      </c>
      <c r="BM367" s="188" t="s">
        <v>1099</v>
      </c>
    </row>
    <row r="368" spans="1:65" s="14" customFormat="1" ht="11.25">
      <c r="B368" s="206"/>
      <c r="C368" s="207"/>
      <c r="D368" s="197" t="s">
        <v>226</v>
      </c>
      <c r="E368" s="207"/>
      <c r="F368" s="209" t="s">
        <v>1100</v>
      </c>
      <c r="G368" s="207"/>
      <c r="H368" s="210">
        <v>8.0000000000000002E-3</v>
      </c>
      <c r="I368" s="211"/>
      <c r="J368" s="207"/>
      <c r="K368" s="207"/>
      <c r="L368" s="212"/>
      <c r="M368" s="213"/>
      <c r="N368" s="214"/>
      <c r="O368" s="214"/>
      <c r="P368" s="214"/>
      <c r="Q368" s="214"/>
      <c r="R368" s="214"/>
      <c r="S368" s="214"/>
      <c r="T368" s="215"/>
      <c r="AT368" s="216" t="s">
        <v>226</v>
      </c>
      <c r="AU368" s="216" t="s">
        <v>85</v>
      </c>
      <c r="AV368" s="14" t="s">
        <v>85</v>
      </c>
      <c r="AW368" s="14" t="s">
        <v>4</v>
      </c>
      <c r="AX368" s="14" t="s">
        <v>83</v>
      </c>
      <c r="AY368" s="216" t="s">
        <v>215</v>
      </c>
    </row>
    <row r="369" spans="1:65" s="2" customFormat="1" ht="24.2" customHeight="1">
      <c r="A369" s="36"/>
      <c r="B369" s="37"/>
      <c r="C369" s="177" t="s">
        <v>1101</v>
      </c>
      <c r="D369" s="177" t="s">
        <v>218</v>
      </c>
      <c r="E369" s="178" t="s">
        <v>1102</v>
      </c>
      <c r="F369" s="179" t="s">
        <v>1103</v>
      </c>
      <c r="G369" s="180" t="s">
        <v>91</v>
      </c>
      <c r="H369" s="181">
        <v>25.52</v>
      </c>
      <c r="I369" s="182"/>
      <c r="J369" s="183">
        <f>ROUND(I369*H369,2)</f>
        <v>0</v>
      </c>
      <c r="K369" s="179" t="s">
        <v>221</v>
      </c>
      <c r="L369" s="41"/>
      <c r="M369" s="184" t="s">
        <v>19</v>
      </c>
      <c r="N369" s="185" t="s">
        <v>46</v>
      </c>
      <c r="O369" s="66"/>
      <c r="P369" s="186">
        <f>O369*H369</f>
        <v>0</v>
      </c>
      <c r="Q369" s="186">
        <v>8.8000000000000003E-4</v>
      </c>
      <c r="R369" s="186">
        <f>Q369*H369</f>
        <v>2.2457600000000001E-2</v>
      </c>
      <c r="S369" s="186">
        <v>0</v>
      </c>
      <c r="T369" s="187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188" t="s">
        <v>458</v>
      </c>
      <c r="AT369" s="188" t="s">
        <v>218</v>
      </c>
      <c r="AU369" s="188" t="s">
        <v>85</v>
      </c>
      <c r="AY369" s="19" t="s">
        <v>215</v>
      </c>
      <c r="BE369" s="189">
        <f>IF(N369="základní",J369,0)</f>
        <v>0</v>
      </c>
      <c r="BF369" s="189">
        <f>IF(N369="snížená",J369,0)</f>
        <v>0</v>
      </c>
      <c r="BG369" s="189">
        <f>IF(N369="zákl. přenesená",J369,0)</f>
        <v>0</v>
      </c>
      <c r="BH369" s="189">
        <f>IF(N369="sníž. přenesená",J369,0)</f>
        <v>0</v>
      </c>
      <c r="BI369" s="189">
        <f>IF(N369="nulová",J369,0)</f>
        <v>0</v>
      </c>
      <c r="BJ369" s="19" t="s">
        <v>83</v>
      </c>
      <c r="BK369" s="189">
        <f>ROUND(I369*H369,2)</f>
        <v>0</v>
      </c>
      <c r="BL369" s="19" t="s">
        <v>458</v>
      </c>
      <c r="BM369" s="188" t="s">
        <v>1104</v>
      </c>
    </row>
    <row r="370" spans="1:65" s="2" customFormat="1" ht="11.25">
      <c r="A370" s="36"/>
      <c r="B370" s="37"/>
      <c r="C370" s="38"/>
      <c r="D370" s="190" t="s">
        <v>224</v>
      </c>
      <c r="E370" s="38"/>
      <c r="F370" s="191" t="s">
        <v>1105</v>
      </c>
      <c r="G370" s="38"/>
      <c r="H370" s="38"/>
      <c r="I370" s="192"/>
      <c r="J370" s="38"/>
      <c r="K370" s="38"/>
      <c r="L370" s="41"/>
      <c r="M370" s="193"/>
      <c r="N370" s="194"/>
      <c r="O370" s="66"/>
      <c r="P370" s="66"/>
      <c r="Q370" s="66"/>
      <c r="R370" s="66"/>
      <c r="S370" s="66"/>
      <c r="T370" s="67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T370" s="19" t="s">
        <v>224</v>
      </c>
      <c r="AU370" s="19" t="s">
        <v>85</v>
      </c>
    </row>
    <row r="371" spans="1:65" s="13" customFormat="1" ht="11.25">
      <c r="B371" s="195"/>
      <c r="C371" s="196"/>
      <c r="D371" s="197" t="s">
        <v>226</v>
      </c>
      <c r="E371" s="198" t="s">
        <v>19</v>
      </c>
      <c r="F371" s="199" t="s">
        <v>1010</v>
      </c>
      <c r="G371" s="196"/>
      <c r="H371" s="198" t="s">
        <v>19</v>
      </c>
      <c r="I371" s="200"/>
      <c r="J371" s="196"/>
      <c r="K371" s="196"/>
      <c r="L371" s="201"/>
      <c r="M371" s="202"/>
      <c r="N371" s="203"/>
      <c r="O371" s="203"/>
      <c r="P371" s="203"/>
      <c r="Q371" s="203"/>
      <c r="R371" s="203"/>
      <c r="S371" s="203"/>
      <c r="T371" s="204"/>
      <c r="AT371" s="205" t="s">
        <v>226</v>
      </c>
      <c r="AU371" s="205" t="s">
        <v>85</v>
      </c>
      <c r="AV371" s="13" t="s">
        <v>83</v>
      </c>
      <c r="AW371" s="13" t="s">
        <v>36</v>
      </c>
      <c r="AX371" s="13" t="s">
        <v>75</v>
      </c>
      <c r="AY371" s="205" t="s">
        <v>215</v>
      </c>
    </row>
    <row r="372" spans="1:65" s="14" customFormat="1" ht="11.25">
      <c r="B372" s="206"/>
      <c r="C372" s="207"/>
      <c r="D372" s="197" t="s">
        <v>226</v>
      </c>
      <c r="E372" s="208" t="s">
        <v>19</v>
      </c>
      <c r="F372" s="209" t="s">
        <v>1019</v>
      </c>
      <c r="G372" s="207"/>
      <c r="H372" s="210">
        <v>25.52</v>
      </c>
      <c r="I372" s="211"/>
      <c r="J372" s="207"/>
      <c r="K372" s="207"/>
      <c r="L372" s="212"/>
      <c r="M372" s="213"/>
      <c r="N372" s="214"/>
      <c r="O372" s="214"/>
      <c r="P372" s="214"/>
      <c r="Q372" s="214"/>
      <c r="R372" s="214"/>
      <c r="S372" s="214"/>
      <c r="T372" s="215"/>
      <c r="AT372" s="216" t="s">
        <v>226</v>
      </c>
      <c r="AU372" s="216" t="s">
        <v>85</v>
      </c>
      <c r="AV372" s="14" t="s">
        <v>85</v>
      </c>
      <c r="AW372" s="14" t="s">
        <v>36</v>
      </c>
      <c r="AX372" s="14" t="s">
        <v>83</v>
      </c>
      <c r="AY372" s="216" t="s">
        <v>215</v>
      </c>
    </row>
    <row r="373" spans="1:65" s="2" customFormat="1" ht="49.15" customHeight="1">
      <c r="A373" s="36"/>
      <c r="B373" s="37"/>
      <c r="C373" s="217" t="s">
        <v>1106</v>
      </c>
      <c r="D373" s="217" t="s">
        <v>288</v>
      </c>
      <c r="E373" s="218" t="s">
        <v>1107</v>
      </c>
      <c r="F373" s="219" t="s">
        <v>1108</v>
      </c>
      <c r="G373" s="220" t="s">
        <v>91</v>
      </c>
      <c r="H373" s="221">
        <v>29.744</v>
      </c>
      <c r="I373" s="222"/>
      <c r="J373" s="223">
        <f>ROUND(I373*H373,2)</f>
        <v>0</v>
      </c>
      <c r="K373" s="219" t="s">
        <v>221</v>
      </c>
      <c r="L373" s="224"/>
      <c r="M373" s="225" t="s">
        <v>19</v>
      </c>
      <c r="N373" s="226" t="s">
        <v>46</v>
      </c>
      <c r="O373" s="66"/>
      <c r="P373" s="186">
        <f>O373*H373</f>
        <v>0</v>
      </c>
      <c r="Q373" s="186">
        <v>5.4000000000000003E-3</v>
      </c>
      <c r="R373" s="186">
        <f>Q373*H373</f>
        <v>0.1606176</v>
      </c>
      <c r="S373" s="186">
        <v>0</v>
      </c>
      <c r="T373" s="187">
        <f>S373*H373</f>
        <v>0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188" t="s">
        <v>569</v>
      </c>
      <c r="AT373" s="188" t="s">
        <v>288</v>
      </c>
      <c r="AU373" s="188" t="s">
        <v>85</v>
      </c>
      <c r="AY373" s="19" t="s">
        <v>215</v>
      </c>
      <c r="BE373" s="189">
        <f>IF(N373="základní",J373,0)</f>
        <v>0</v>
      </c>
      <c r="BF373" s="189">
        <f>IF(N373="snížená",J373,0)</f>
        <v>0</v>
      </c>
      <c r="BG373" s="189">
        <f>IF(N373="zákl. přenesená",J373,0)</f>
        <v>0</v>
      </c>
      <c r="BH373" s="189">
        <f>IF(N373="sníž. přenesená",J373,0)</f>
        <v>0</v>
      </c>
      <c r="BI373" s="189">
        <f>IF(N373="nulová",J373,0)</f>
        <v>0</v>
      </c>
      <c r="BJ373" s="19" t="s">
        <v>83</v>
      </c>
      <c r="BK373" s="189">
        <f>ROUND(I373*H373,2)</f>
        <v>0</v>
      </c>
      <c r="BL373" s="19" t="s">
        <v>458</v>
      </c>
      <c r="BM373" s="188" t="s">
        <v>1109</v>
      </c>
    </row>
    <row r="374" spans="1:65" s="14" customFormat="1" ht="11.25">
      <c r="B374" s="206"/>
      <c r="C374" s="207"/>
      <c r="D374" s="197" t="s">
        <v>226</v>
      </c>
      <c r="E374" s="207"/>
      <c r="F374" s="209" t="s">
        <v>1110</v>
      </c>
      <c r="G374" s="207"/>
      <c r="H374" s="210">
        <v>29.744</v>
      </c>
      <c r="I374" s="211"/>
      <c r="J374" s="207"/>
      <c r="K374" s="207"/>
      <c r="L374" s="212"/>
      <c r="M374" s="213"/>
      <c r="N374" s="214"/>
      <c r="O374" s="214"/>
      <c r="P374" s="214"/>
      <c r="Q374" s="214"/>
      <c r="R374" s="214"/>
      <c r="S374" s="214"/>
      <c r="T374" s="215"/>
      <c r="AT374" s="216" t="s">
        <v>226</v>
      </c>
      <c r="AU374" s="216" t="s">
        <v>85</v>
      </c>
      <c r="AV374" s="14" t="s">
        <v>85</v>
      </c>
      <c r="AW374" s="14" t="s">
        <v>4</v>
      </c>
      <c r="AX374" s="14" t="s">
        <v>83</v>
      </c>
      <c r="AY374" s="216" t="s">
        <v>215</v>
      </c>
    </row>
    <row r="375" spans="1:65" s="2" customFormat="1" ht="37.9" customHeight="1">
      <c r="A375" s="36"/>
      <c r="B375" s="37"/>
      <c r="C375" s="177" t="s">
        <v>726</v>
      </c>
      <c r="D375" s="177" t="s">
        <v>218</v>
      </c>
      <c r="E375" s="178" t="s">
        <v>1111</v>
      </c>
      <c r="F375" s="179" t="s">
        <v>1112</v>
      </c>
      <c r="G375" s="180" t="s">
        <v>91</v>
      </c>
      <c r="H375" s="181">
        <v>3.74</v>
      </c>
      <c r="I375" s="182"/>
      <c r="J375" s="183">
        <f>ROUND(I375*H375,2)</f>
        <v>0</v>
      </c>
      <c r="K375" s="179" t="s">
        <v>221</v>
      </c>
      <c r="L375" s="41"/>
      <c r="M375" s="184" t="s">
        <v>19</v>
      </c>
      <c r="N375" s="185" t="s">
        <v>46</v>
      </c>
      <c r="O375" s="66"/>
      <c r="P375" s="186">
        <f>O375*H375</f>
        <v>0</v>
      </c>
      <c r="Q375" s="186">
        <v>0</v>
      </c>
      <c r="R375" s="186">
        <f>Q375*H375</f>
        <v>0</v>
      </c>
      <c r="S375" s="186">
        <v>0</v>
      </c>
      <c r="T375" s="187">
        <f>S375*H375</f>
        <v>0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188" t="s">
        <v>458</v>
      </c>
      <c r="AT375" s="188" t="s">
        <v>218</v>
      </c>
      <c r="AU375" s="188" t="s">
        <v>85</v>
      </c>
      <c r="AY375" s="19" t="s">
        <v>215</v>
      </c>
      <c r="BE375" s="189">
        <f>IF(N375="základní",J375,0)</f>
        <v>0</v>
      </c>
      <c r="BF375" s="189">
        <f>IF(N375="snížená",J375,0)</f>
        <v>0</v>
      </c>
      <c r="BG375" s="189">
        <f>IF(N375="zákl. přenesená",J375,0)</f>
        <v>0</v>
      </c>
      <c r="BH375" s="189">
        <f>IF(N375="sníž. přenesená",J375,0)</f>
        <v>0</v>
      </c>
      <c r="BI375" s="189">
        <f>IF(N375="nulová",J375,0)</f>
        <v>0</v>
      </c>
      <c r="BJ375" s="19" t="s">
        <v>83</v>
      </c>
      <c r="BK375" s="189">
        <f>ROUND(I375*H375,2)</f>
        <v>0</v>
      </c>
      <c r="BL375" s="19" t="s">
        <v>458</v>
      </c>
      <c r="BM375" s="188" t="s">
        <v>1113</v>
      </c>
    </row>
    <row r="376" spans="1:65" s="2" customFormat="1" ht="11.25">
      <c r="A376" s="36"/>
      <c r="B376" s="37"/>
      <c r="C376" s="38"/>
      <c r="D376" s="190" t="s">
        <v>224</v>
      </c>
      <c r="E376" s="38"/>
      <c r="F376" s="191" t="s">
        <v>1114</v>
      </c>
      <c r="G376" s="38"/>
      <c r="H376" s="38"/>
      <c r="I376" s="192"/>
      <c r="J376" s="38"/>
      <c r="K376" s="38"/>
      <c r="L376" s="41"/>
      <c r="M376" s="193"/>
      <c r="N376" s="194"/>
      <c r="O376" s="66"/>
      <c r="P376" s="66"/>
      <c r="Q376" s="66"/>
      <c r="R376" s="66"/>
      <c r="S376" s="66"/>
      <c r="T376" s="67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T376" s="19" t="s">
        <v>224</v>
      </c>
      <c r="AU376" s="19" t="s">
        <v>85</v>
      </c>
    </row>
    <row r="377" spans="1:65" s="13" customFormat="1" ht="11.25">
      <c r="B377" s="195"/>
      <c r="C377" s="196"/>
      <c r="D377" s="197" t="s">
        <v>226</v>
      </c>
      <c r="E377" s="198" t="s">
        <v>19</v>
      </c>
      <c r="F377" s="199" t="s">
        <v>1115</v>
      </c>
      <c r="G377" s="196"/>
      <c r="H377" s="198" t="s">
        <v>19</v>
      </c>
      <c r="I377" s="200"/>
      <c r="J377" s="196"/>
      <c r="K377" s="196"/>
      <c r="L377" s="201"/>
      <c r="M377" s="202"/>
      <c r="N377" s="203"/>
      <c r="O377" s="203"/>
      <c r="P377" s="203"/>
      <c r="Q377" s="203"/>
      <c r="R377" s="203"/>
      <c r="S377" s="203"/>
      <c r="T377" s="204"/>
      <c r="AT377" s="205" t="s">
        <v>226</v>
      </c>
      <c r="AU377" s="205" t="s">
        <v>85</v>
      </c>
      <c r="AV377" s="13" t="s">
        <v>83</v>
      </c>
      <c r="AW377" s="13" t="s">
        <v>36</v>
      </c>
      <c r="AX377" s="13" t="s">
        <v>75</v>
      </c>
      <c r="AY377" s="205" t="s">
        <v>215</v>
      </c>
    </row>
    <row r="378" spans="1:65" s="14" customFormat="1" ht="11.25">
      <c r="B378" s="206"/>
      <c r="C378" s="207"/>
      <c r="D378" s="197" t="s">
        <v>226</v>
      </c>
      <c r="E378" s="208" t="s">
        <v>19</v>
      </c>
      <c r="F378" s="209" t="s">
        <v>1116</v>
      </c>
      <c r="G378" s="207"/>
      <c r="H378" s="210">
        <v>1.87</v>
      </c>
      <c r="I378" s="211"/>
      <c r="J378" s="207"/>
      <c r="K378" s="207"/>
      <c r="L378" s="212"/>
      <c r="M378" s="213"/>
      <c r="N378" s="214"/>
      <c r="O378" s="214"/>
      <c r="P378" s="214"/>
      <c r="Q378" s="214"/>
      <c r="R378" s="214"/>
      <c r="S378" s="214"/>
      <c r="T378" s="215"/>
      <c r="AT378" s="216" t="s">
        <v>226</v>
      </c>
      <c r="AU378" s="216" t="s">
        <v>85</v>
      </c>
      <c r="AV378" s="14" t="s">
        <v>85</v>
      </c>
      <c r="AW378" s="14" t="s">
        <v>36</v>
      </c>
      <c r="AX378" s="14" t="s">
        <v>75</v>
      </c>
      <c r="AY378" s="216" t="s">
        <v>215</v>
      </c>
    </row>
    <row r="379" spans="1:65" s="13" customFormat="1" ht="11.25">
      <c r="B379" s="195"/>
      <c r="C379" s="196"/>
      <c r="D379" s="197" t="s">
        <v>226</v>
      </c>
      <c r="E379" s="198" t="s">
        <v>19</v>
      </c>
      <c r="F379" s="199" t="s">
        <v>1117</v>
      </c>
      <c r="G379" s="196"/>
      <c r="H379" s="198" t="s">
        <v>19</v>
      </c>
      <c r="I379" s="200"/>
      <c r="J379" s="196"/>
      <c r="K379" s="196"/>
      <c r="L379" s="201"/>
      <c r="M379" s="202"/>
      <c r="N379" s="203"/>
      <c r="O379" s="203"/>
      <c r="P379" s="203"/>
      <c r="Q379" s="203"/>
      <c r="R379" s="203"/>
      <c r="S379" s="203"/>
      <c r="T379" s="204"/>
      <c r="AT379" s="205" t="s">
        <v>226</v>
      </c>
      <c r="AU379" s="205" t="s">
        <v>85</v>
      </c>
      <c r="AV379" s="13" t="s">
        <v>83</v>
      </c>
      <c r="AW379" s="13" t="s">
        <v>36</v>
      </c>
      <c r="AX379" s="13" t="s">
        <v>75</v>
      </c>
      <c r="AY379" s="205" t="s">
        <v>215</v>
      </c>
    </row>
    <row r="380" spans="1:65" s="14" customFormat="1" ht="11.25">
      <c r="B380" s="206"/>
      <c r="C380" s="207"/>
      <c r="D380" s="197" t="s">
        <v>226</v>
      </c>
      <c r="E380" s="208" t="s">
        <v>19</v>
      </c>
      <c r="F380" s="209" t="s">
        <v>1116</v>
      </c>
      <c r="G380" s="207"/>
      <c r="H380" s="210">
        <v>1.87</v>
      </c>
      <c r="I380" s="211"/>
      <c r="J380" s="207"/>
      <c r="K380" s="207"/>
      <c r="L380" s="212"/>
      <c r="M380" s="213"/>
      <c r="N380" s="214"/>
      <c r="O380" s="214"/>
      <c r="P380" s="214"/>
      <c r="Q380" s="214"/>
      <c r="R380" s="214"/>
      <c r="S380" s="214"/>
      <c r="T380" s="215"/>
      <c r="AT380" s="216" t="s">
        <v>226</v>
      </c>
      <c r="AU380" s="216" t="s">
        <v>85</v>
      </c>
      <c r="AV380" s="14" t="s">
        <v>85</v>
      </c>
      <c r="AW380" s="14" t="s">
        <v>36</v>
      </c>
      <c r="AX380" s="14" t="s">
        <v>75</v>
      </c>
      <c r="AY380" s="216" t="s">
        <v>215</v>
      </c>
    </row>
    <row r="381" spans="1:65" s="15" customFormat="1" ht="11.25">
      <c r="B381" s="227"/>
      <c r="C381" s="228"/>
      <c r="D381" s="197" t="s">
        <v>226</v>
      </c>
      <c r="E381" s="229" t="s">
        <v>19</v>
      </c>
      <c r="F381" s="230" t="s">
        <v>323</v>
      </c>
      <c r="G381" s="228"/>
      <c r="H381" s="231">
        <v>3.74</v>
      </c>
      <c r="I381" s="232"/>
      <c r="J381" s="228"/>
      <c r="K381" s="228"/>
      <c r="L381" s="233"/>
      <c r="M381" s="234"/>
      <c r="N381" s="235"/>
      <c r="O381" s="235"/>
      <c r="P381" s="235"/>
      <c r="Q381" s="235"/>
      <c r="R381" s="235"/>
      <c r="S381" s="235"/>
      <c r="T381" s="236"/>
      <c r="AT381" s="237" t="s">
        <v>226</v>
      </c>
      <c r="AU381" s="237" t="s">
        <v>85</v>
      </c>
      <c r="AV381" s="15" t="s">
        <v>222</v>
      </c>
      <c r="AW381" s="15" t="s">
        <v>36</v>
      </c>
      <c r="AX381" s="15" t="s">
        <v>83</v>
      </c>
      <c r="AY381" s="237" t="s">
        <v>215</v>
      </c>
    </row>
    <row r="382" spans="1:65" s="2" customFormat="1" ht="33" customHeight="1">
      <c r="A382" s="36"/>
      <c r="B382" s="37"/>
      <c r="C382" s="217" t="s">
        <v>1118</v>
      </c>
      <c r="D382" s="217" t="s">
        <v>288</v>
      </c>
      <c r="E382" s="218" t="s">
        <v>1119</v>
      </c>
      <c r="F382" s="219" t="s">
        <v>1120</v>
      </c>
      <c r="G382" s="220" t="s">
        <v>91</v>
      </c>
      <c r="H382" s="221">
        <v>3.74</v>
      </c>
      <c r="I382" s="222"/>
      <c r="J382" s="223">
        <f>ROUND(I382*H382,2)</f>
        <v>0</v>
      </c>
      <c r="K382" s="219" t="s">
        <v>221</v>
      </c>
      <c r="L382" s="224"/>
      <c r="M382" s="225" t="s">
        <v>19</v>
      </c>
      <c r="N382" s="226" t="s">
        <v>46</v>
      </c>
      <c r="O382" s="66"/>
      <c r="P382" s="186">
        <f>O382*H382</f>
        <v>0</v>
      </c>
      <c r="Q382" s="186">
        <v>1.9E-3</v>
      </c>
      <c r="R382" s="186">
        <f>Q382*H382</f>
        <v>7.1060000000000003E-3</v>
      </c>
      <c r="S382" s="186">
        <v>0</v>
      </c>
      <c r="T382" s="187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188" t="s">
        <v>569</v>
      </c>
      <c r="AT382" s="188" t="s">
        <v>288</v>
      </c>
      <c r="AU382" s="188" t="s">
        <v>85</v>
      </c>
      <c r="AY382" s="19" t="s">
        <v>215</v>
      </c>
      <c r="BE382" s="189">
        <f>IF(N382="základní",J382,0)</f>
        <v>0</v>
      </c>
      <c r="BF382" s="189">
        <f>IF(N382="snížená",J382,0)</f>
        <v>0</v>
      </c>
      <c r="BG382" s="189">
        <f>IF(N382="zákl. přenesená",J382,0)</f>
        <v>0</v>
      </c>
      <c r="BH382" s="189">
        <f>IF(N382="sníž. přenesená",J382,0)</f>
        <v>0</v>
      </c>
      <c r="BI382" s="189">
        <f>IF(N382="nulová",J382,0)</f>
        <v>0</v>
      </c>
      <c r="BJ382" s="19" t="s">
        <v>83</v>
      </c>
      <c r="BK382" s="189">
        <f>ROUND(I382*H382,2)</f>
        <v>0</v>
      </c>
      <c r="BL382" s="19" t="s">
        <v>458</v>
      </c>
      <c r="BM382" s="188" t="s">
        <v>1121</v>
      </c>
    </row>
    <row r="383" spans="1:65" s="2" customFormat="1" ht="49.15" customHeight="1">
      <c r="A383" s="36"/>
      <c r="B383" s="37"/>
      <c r="C383" s="177" t="s">
        <v>1122</v>
      </c>
      <c r="D383" s="177" t="s">
        <v>218</v>
      </c>
      <c r="E383" s="178" t="s">
        <v>1123</v>
      </c>
      <c r="F383" s="179" t="s">
        <v>1124</v>
      </c>
      <c r="G383" s="180" t="s">
        <v>91</v>
      </c>
      <c r="H383" s="181">
        <v>31.7</v>
      </c>
      <c r="I383" s="182"/>
      <c r="J383" s="183">
        <f>ROUND(I383*H383,2)</f>
        <v>0</v>
      </c>
      <c r="K383" s="179" t="s">
        <v>221</v>
      </c>
      <c r="L383" s="41"/>
      <c r="M383" s="184" t="s">
        <v>19</v>
      </c>
      <c r="N383" s="185" t="s">
        <v>46</v>
      </c>
      <c r="O383" s="66"/>
      <c r="P383" s="186">
        <f>O383*H383</f>
        <v>0</v>
      </c>
      <c r="Q383" s="186">
        <v>0</v>
      </c>
      <c r="R383" s="186">
        <f>Q383*H383</f>
        <v>0</v>
      </c>
      <c r="S383" s="186">
        <v>0</v>
      </c>
      <c r="T383" s="187">
        <f>S383*H383</f>
        <v>0</v>
      </c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R383" s="188" t="s">
        <v>458</v>
      </c>
      <c r="AT383" s="188" t="s">
        <v>218</v>
      </c>
      <c r="AU383" s="188" t="s">
        <v>85</v>
      </c>
      <c r="AY383" s="19" t="s">
        <v>215</v>
      </c>
      <c r="BE383" s="189">
        <f>IF(N383="základní",J383,0)</f>
        <v>0</v>
      </c>
      <c r="BF383" s="189">
        <f>IF(N383="snížená",J383,0)</f>
        <v>0</v>
      </c>
      <c r="BG383" s="189">
        <f>IF(N383="zákl. přenesená",J383,0)</f>
        <v>0</v>
      </c>
      <c r="BH383" s="189">
        <f>IF(N383="sníž. přenesená",J383,0)</f>
        <v>0</v>
      </c>
      <c r="BI383" s="189">
        <f>IF(N383="nulová",J383,0)</f>
        <v>0</v>
      </c>
      <c r="BJ383" s="19" t="s">
        <v>83</v>
      </c>
      <c r="BK383" s="189">
        <f>ROUND(I383*H383,2)</f>
        <v>0</v>
      </c>
      <c r="BL383" s="19" t="s">
        <v>458</v>
      </c>
      <c r="BM383" s="188" t="s">
        <v>1125</v>
      </c>
    </row>
    <row r="384" spans="1:65" s="2" customFormat="1" ht="11.25">
      <c r="A384" s="36"/>
      <c r="B384" s="37"/>
      <c r="C384" s="38"/>
      <c r="D384" s="190" t="s">
        <v>224</v>
      </c>
      <c r="E384" s="38"/>
      <c r="F384" s="191" t="s">
        <v>1126</v>
      </c>
      <c r="G384" s="38"/>
      <c r="H384" s="38"/>
      <c r="I384" s="192"/>
      <c r="J384" s="38"/>
      <c r="K384" s="38"/>
      <c r="L384" s="41"/>
      <c r="M384" s="193"/>
      <c r="N384" s="194"/>
      <c r="O384" s="66"/>
      <c r="P384" s="66"/>
      <c r="Q384" s="66"/>
      <c r="R384" s="66"/>
      <c r="S384" s="66"/>
      <c r="T384" s="67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T384" s="19" t="s">
        <v>224</v>
      </c>
      <c r="AU384" s="19" t="s">
        <v>85</v>
      </c>
    </row>
    <row r="385" spans="1:65" s="13" customFormat="1" ht="11.25">
      <c r="B385" s="195"/>
      <c r="C385" s="196"/>
      <c r="D385" s="197" t="s">
        <v>226</v>
      </c>
      <c r="E385" s="198" t="s">
        <v>19</v>
      </c>
      <c r="F385" s="199" t="s">
        <v>1127</v>
      </c>
      <c r="G385" s="196"/>
      <c r="H385" s="198" t="s">
        <v>19</v>
      </c>
      <c r="I385" s="200"/>
      <c r="J385" s="196"/>
      <c r="K385" s="196"/>
      <c r="L385" s="201"/>
      <c r="M385" s="202"/>
      <c r="N385" s="203"/>
      <c r="O385" s="203"/>
      <c r="P385" s="203"/>
      <c r="Q385" s="203"/>
      <c r="R385" s="203"/>
      <c r="S385" s="203"/>
      <c r="T385" s="204"/>
      <c r="AT385" s="205" t="s">
        <v>226</v>
      </c>
      <c r="AU385" s="205" t="s">
        <v>85</v>
      </c>
      <c r="AV385" s="13" t="s">
        <v>83</v>
      </c>
      <c r="AW385" s="13" t="s">
        <v>36</v>
      </c>
      <c r="AX385" s="13" t="s">
        <v>75</v>
      </c>
      <c r="AY385" s="205" t="s">
        <v>215</v>
      </c>
    </row>
    <row r="386" spans="1:65" s="14" customFormat="1" ht="11.25">
      <c r="B386" s="206"/>
      <c r="C386" s="207"/>
      <c r="D386" s="197" t="s">
        <v>226</v>
      </c>
      <c r="E386" s="208" t="s">
        <v>19</v>
      </c>
      <c r="F386" s="209" t="s">
        <v>1019</v>
      </c>
      <c r="G386" s="207"/>
      <c r="H386" s="210">
        <v>25.52</v>
      </c>
      <c r="I386" s="211"/>
      <c r="J386" s="207"/>
      <c r="K386" s="207"/>
      <c r="L386" s="212"/>
      <c r="M386" s="213"/>
      <c r="N386" s="214"/>
      <c r="O386" s="214"/>
      <c r="P386" s="214"/>
      <c r="Q386" s="214"/>
      <c r="R386" s="214"/>
      <c r="S386" s="214"/>
      <c r="T386" s="215"/>
      <c r="AT386" s="216" t="s">
        <v>226</v>
      </c>
      <c r="AU386" s="216" t="s">
        <v>85</v>
      </c>
      <c r="AV386" s="14" t="s">
        <v>85</v>
      </c>
      <c r="AW386" s="14" t="s">
        <v>36</v>
      </c>
      <c r="AX386" s="14" t="s">
        <v>75</v>
      </c>
      <c r="AY386" s="216" t="s">
        <v>215</v>
      </c>
    </row>
    <row r="387" spans="1:65" s="14" customFormat="1" ht="11.25">
      <c r="B387" s="206"/>
      <c r="C387" s="207"/>
      <c r="D387" s="197" t="s">
        <v>226</v>
      </c>
      <c r="E387" s="208" t="s">
        <v>19</v>
      </c>
      <c r="F387" s="209" t="s">
        <v>1128</v>
      </c>
      <c r="G387" s="207"/>
      <c r="H387" s="210">
        <v>6.18</v>
      </c>
      <c r="I387" s="211"/>
      <c r="J387" s="207"/>
      <c r="K387" s="207"/>
      <c r="L387" s="212"/>
      <c r="M387" s="213"/>
      <c r="N387" s="214"/>
      <c r="O387" s="214"/>
      <c r="P387" s="214"/>
      <c r="Q387" s="214"/>
      <c r="R387" s="214"/>
      <c r="S387" s="214"/>
      <c r="T387" s="215"/>
      <c r="AT387" s="216" t="s">
        <v>226</v>
      </c>
      <c r="AU387" s="216" t="s">
        <v>85</v>
      </c>
      <c r="AV387" s="14" t="s">
        <v>85</v>
      </c>
      <c r="AW387" s="14" t="s">
        <v>36</v>
      </c>
      <c r="AX387" s="14" t="s">
        <v>75</v>
      </c>
      <c r="AY387" s="216" t="s">
        <v>215</v>
      </c>
    </row>
    <row r="388" spans="1:65" s="15" customFormat="1" ht="11.25">
      <c r="B388" s="227"/>
      <c r="C388" s="228"/>
      <c r="D388" s="197" t="s">
        <v>226</v>
      </c>
      <c r="E388" s="229" t="s">
        <v>19</v>
      </c>
      <c r="F388" s="230" t="s">
        <v>323</v>
      </c>
      <c r="G388" s="228"/>
      <c r="H388" s="231">
        <v>31.7</v>
      </c>
      <c r="I388" s="232"/>
      <c r="J388" s="228"/>
      <c r="K388" s="228"/>
      <c r="L388" s="233"/>
      <c r="M388" s="234"/>
      <c r="N388" s="235"/>
      <c r="O388" s="235"/>
      <c r="P388" s="235"/>
      <c r="Q388" s="235"/>
      <c r="R388" s="235"/>
      <c r="S388" s="235"/>
      <c r="T388" s="236"/>
      <c r="AT388" s="237" t="s">
        <v>226</v>
      </c>
      <c r="AU388" s="237" t="s">
        <v>85</v>
      </c>
      <c r="AV388" s="15" t="s">
        <v>222</v>
      </c>
      <c r="AW388" s="15" t="s">
        <v>36</v>
      </c>
      <c r="AX388" s="15" t="s">
        <v>83</v>
      </c>
      <c r="AY388" s="237" t="s">
        <v>215</v>
      </c>
    </row>
    <row r="389" spans="1:65" s="2" customFormat="1" ht="33" customHeight="1">
      <c r="A389" s="36"/>
      <c r="B389" s="37"/>
      <c r="C389" s="217" t="s">
        <v>1129</v>
      </c>
      <c r="D389" s="217" t="s">
        <v>288</v>
      </c>
      <c r="E389" s="218" t="s">
        <v>1130</v>
      </c>
      <c r="F389" s="219" t="s">
        <v>1131</v>
      </c>
      <c r="G389" s="220" t="s">
        <v>91</v>
      </c>
      <c r="H389" s="221">
        <v>36.945999999999998</v>
      </c>
      <c r="I389" s="222"/>
      <c r="J389" s="223">
        <f>ROUND(I389*H389,2)</f>
        <v>0</v>
      </c>
      <c r="K389" s="219" t="s">
        <v>221</v>
      </c>
      <c r="L389" s="224"/>
      <c r="M389" s="225" t="s">
        <v>19</v>
      </c>
      <c r="N389" s="226" t="s">
        <v>46</v>
      </c>
      <c r="O389" s="66"/>
      <c r="P389" s="186">
        <f>O389*H389</f>
        <v>0</v>
      </c>
      <c r="Q389" s="186">
        <v>2.2300000000000002E-3</v>
      </c>
      <c r="R389" s="186">
        <f>Q389*H389</f>
        <v>8.2389580000000004E-2</v>
      </c>
      <c r="S389" s="186">
        <v>0</v>
      </c>
      <c r="T389" s="187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188" t="s">
        <v>569</v>
      </c>
      <c r="AT389" s="188" t="s">
        <v>288</v>
      </c>
      <c r="AU389" s="188" t="s">
        <v>85</v>
      </c>
      <c r="AY389" s="19" t="s">
        <v>215</v>
      </c>
      <c r="BE389" s="189">
        <f>IF(N389="základní",J389,0)</f>
        <v>0</v>
      </c>
      <c r="BF389" s="189">
        <f>IF(N389="snížená",J389,0)</f>
        <v>0</v>
      </c>
      <c r="BG389" s="189">
        <f>IF(N389="zákl. přenesená",J389,0)</f>
        <v>0</v>
      </c>
      <c r="BH389" s="189">
        <f>IF(N389="sníž. přenesená",J389,0)</f>
        <v>0</v>
      </c>
      <c r="BI389" s="189">
        <f>IF(N389="nulová",J389,0)</f>
        <v>0</v>
      </c>
      <c r="BJ389" s="19" t="s">
        <v>83</v>
      </c>
      <c r="BK389" s="189">
        <f>ROUND(I389*H389,2)</f>
        <v>0</v>
      </c>
      <c r="BL389" s="19" t="s">
        <v>458</v>
      </c>
      <c r="BM389" s="188" t="s">
        <v>1132</v>
      </c>
    </row>
    <row r="390" spans="1:65" s="14" customFormat="1" ht="11.25">
      <c r="B390" s="206"/>
      <c r="C390" s="207"/>
      <c r="D390" s="197" t="s">
        <v>226</v>
      </c>
      <c r="E390" s="207"/>
      <c r="F390" s="209" t="s">
        <v>1133</v>
      </c>
      <c r="G390" s="207"/>
      <c r="H390" s="210">
        <v>36.945999999999998</v>
      </c>
      <c r="I390" s="211"/>
      <c r="J390" s="207"/>
      <c r="K390" s="207"/>
      <c r="L390" s="212"/>
      <c r="M390" s="213"/>
      <c r="N390" s="214"/>
      <c r="O390" s="214"/>
      <c r="P390" s="214"/>
      <c r="Q390" s="214"/>
      <c r="R390" s="214"/>
      <c r="S390" s="214"/>
      <c r="T390" s="215"/>
      <c r="AT390" s="216" t="s">
        <v>226</v>
      </c>
      <c r="AU390" s="216" t="s">
        <v>85</v>
      </c>
      <c r="AV390" s="14" t="s">
        <v>85</v>
      </c>
      <c r="AW390" s="14" t="s">
        <v>4</v>
      </c>
      <c r="AX390" s="14" t="s">
        <v>83</v>
      </c>
      <c r="AY390" s="216" t="s">
        <v>215</v>
      </c>
    </row>
    <row r="391" spans="1:65" s="2" customFormat="1" ht="37.9" customHeight="1">
      <c r="A391" s="36"/>
      <c r="B391" s="37"/>
      <c r="C391" s="177" t="s">
        <v>1134</v>
      </c>
      <c r="D391" s="177" t="s">
        <v>218</v>
      </c>
      <c r="E391" s="178" t="s">
        <v>1135</v>
      </c>
      <c r="F391" s="179" t="s">
        <v>1136</v>
      </c>
      <c r="G391" s="180" t="s">
        <v>96</v>
      </c>
      <c r="H391" s="181">
        <v>30.03</v>
      </c>
      <c r="I391" s="182"/>
      <c r="J391" s="183">
        <f>ROUND(I391*H391,2)</f>
        <v>0</v>
      </c>
      <c r="K391" s="179" t="s">
        <v>221</v>
      </c>
      <c r="L391" s="41"/>
      <c r="M391" s="184" t="s">
        <v>19</v>
      </c>
      <c r="N391" s="185" t="s">
        <v>46</v>
      </c>
      <c r="O391" s="66"/>
      <c r="P391" s="186">
        <f>O391*H391</f>
        <v>0</v>
      </c>
      <c r="Q391" s="186">
        <v>1.15E-3</v>
      </c>
      <c r="R391" s="186">
        <f>Q391*H391</f>
        <v>3.4534500000000003E-2</v>
      </c>
      <c r="S391" s="186">
        <v>0</v>
      </c>
      <c r="T391" s="187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188" t="s">
        <v>458</v>
      </c>
      <c r="AT391" s="188" t="s">
        <v>218</v>
      </c>
      <c r="AU391" s="188" t="s">
        <v>85</v>
      </c>
      <c r="AY391" s="19" t="s">
        <v>215</v>
      </c>
      <c r="BE391" s="189">
        <f>IF(N391="základní",J391,0)</f>
        <v>0</v>
      </c>
      <c r="BF391" s="189">
        <f>IF(N391="snížená",J391,0)</f>
        <v>0</v>
      </c>
      <c r="BG391" s="189">
        <f>IF(N391="zákl. přenesená",J391,0)</f>
        <v>0</v>
      </c>
      <c r="BH391" s="189">
        <f>IF(N391="sníž. přenesená",J391,0)</f>
        <v>0</v>
      </c>
      <c r="BI391" s="189">
        <f>IF(N391="nulová",J391,0)</f>
        <v>0</v>
      </c>
      <c r="BJ391" s="19" t="s">
        <v>83</v>
      </c>
      <c r="BK391" s="189">
        <f>ROUND(I391*H391,2)</f>
        <v>0</v>
      </c>
      <c r="BL391" s="19" t="s">
        <v>458</v>
      </c>
      <c r="BM391" s="188" t="s">
        <v>1137</v>
      </c>
    </row>
    <row r="392" spans="1:65" s="2" customFormat="1" ht="11.25">
      <c r="A392" s="36"/>
      <c r="B392" s="37"/>
      <c r="C392" s="38"/>
      <c r="D392" s="190" t="s">
        <v>224</v>
      </c>
      <c r="E392" s="38"/>
      <c r="F392" s="191" t="s">
        <v>1138</v>
      </c>
      <c r="G392" s="38"/>
      <c r="H392" s="38"/>
      <c r="I392" s="192"/>
      <c r="J392" s="38"/>
      <c r="K392" s="38"/>
      <c r="L392" s="41"/>
      <c r="M392" s="193"/>
      <c r="N392" s="194"/>
      <c r="O392" s="66"/>
      <c r="P392" s="66"/>
      <c r="Q392" s="66"/>
      <c r="R392" s="66"/>
      <c r="S392" s="66"/>
      <c r="T392" s="67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T392" s="19" t="s">
        <v>224</v>
      </c>
      <c r="AU392" s="19" t="s">
        <v>85</v>
      </c>
    </row>
    <row r="393" spans="1:65" s="13" customFormat="1" ht="11.25">
      <c r="B393" s="195"/>
      <c r="C393" s="196"/>
      <c r="D393" s="197" t="s">
        <v>226</v>
      </c>
      <c r="E393" s="198" t="s">
        <v>19</v>
      </c>
      <c r="F393" s="199" t="s">
        <v>1139</v>
      </c>
      <c r="G393" s="196"/>
      <c r="H393" s="198" t="s">
        <v>19</v>
      </c>
      <c r="I393" s="200"/>
      <c r="J393" s="196"/>
      <c r="K393" s="196"/>
      <c r="L393" s="201"/>
      <c r="M393" s="202"/>
      <c r="N393" s="203"/>
      <c r="O393" s="203"/>
      <c r="P393" s="203"/>
      <c r="Q393" s="203"/>
      <c r="R393" s="203"/>
      <c r="S393" s="203"/>
      <c r="T393" s="204"/>
      <c r="AT393" s="205" t="s">
        <v>226</v>
      </c>
      <c r="AU393" s="205" t="s">
        <v>85</v>
      </c>
      <c r="AV393" s="13" t="s">
        <v>83</v>
      </c>
      <c r="AW393" s="13" t="s">
        <v>36</v>
      </c>
      <c r="AX393" s="13" t="s">
        <v>75</v>
      </c>
      <c r="AY393" s="205" t="s">
        <v>215</v>
      </c>
    </row>
    <row r="394" spans="1:65" s="14" customFormat="1" ht="11.25">
      <c r="B394" s="206"/>
      <c r="C394" s="207"/>
      <c r="D394" s="197" t="s">
        <v>226</v>
      </c>
      <c r="E394" s="208" t="s">
        <v>19</v>
      </c>
      <c r="F394" s="209" t="s">
        <v>1140</v>
      </c>
      <c r="G394" s="207"/>
      <c r="H394" s="210">
        <v>30.03</v>
      </c>
      <c r="I394" s="211"/>
      <c r="J394" s="207"/>
      <c r="K394" s="207"/>
      <c r="L394" s="212"/>
      <c r="M394" s="213"/>
      <c r="N394" s="214"/>
      <c r="O394" s="214"/>
      <c r="P394" s="214"/>
      <c r="Q394" s="214"/>
      <c r="R394" s="214"/>
      <c r="S394" s="214"/>
      <c r="T394" s="215"/>
      <c r="AT394" s="216" t="s">
        <v>226</v>
      </c>
      <c r="AU394" s="216" t="s">
        <v>85</v>
      </c>
      <c r="AV394" s="14" t="s">
        <v>85</v>
      </c>
      <c r="AW394" s="14" t="s">
        <v>36</v>
      </c>
      <c r="AX394" s="14" t="s">
        <v>75</v>
      </c>
      <c r="AY394" s="216" t="s">
        <v>215</v>
      </c>
    </row>
    <row r="395" spans="1:65" s="15" customFormat="1" ht="11.25">
      <c r="B395" s="227"/>
      <c r="C395" s="228"/>
      <c r="D395" s="197" t="s">
        <v>226</v>
      </c>
      <c r="E395" s="229" t="s">
        <v>19</v>
      </c>
      <c r="F395" s="230" t="s">
        <v>323</v>
      </c>
      <c r="G395" s="228"/>
      <c r="H395" s="231">
        <v>30.03</v>
      </c>
      <c r="I395" s="232"/>
      <c r="J395" s="228"/>
      <c r="K395" s="228"/>
      <c r="L395" s="233"/>
      <c r="M395" s="234"/>
      <c r="N395" s="235"/>
      <c r="O395" s="235"/>
      <c r="P395" s="235"/>
      <c r="Q395" s="235"/>
      <c r="R395" s="235"/>
      <c r="S395" s="235"/>
      <c r="T395" s="236"/>
      <c r="AT395" s="237" t="s">
        <v>226</v>
      </c>
      <c r="AU395" s="237" t="s">
        <v>85</v>
      </c>
      <c r="AV395" s="15" t="s">
        <v>222</v>
      </c>
      <c r="AW395" s="15" t="s">
        <v>36</v>
      </c>
      <c r="AX395" s="15" t="s">
        <v>83</v>
      </c>
      <c r="AY395" s="237" t="s">
        <v>215</v>
      </c>
    </row>
    <row r="396" spans="1:65" s="2" customFormat="1" ht="37.9" customHeight="1">
      <c r="A396" s="36"/>
      <c r="B396" s="37"/>
      <c r="C396" s="177" t="s">
        <v>1141</v>
      </c>
      <c r="D396" s="177" t="s">
        <v>218</v>
      </c>
      <c r="E396" s="178" t="s">
        <v>1142</v>
      </c>
      <c r="F396" s="179" t="s">
        <v>1143</v>
      </c>
      <c r="G396" s="180" t="s">
        <v>96</v>
      </c>
      <c r="H396" s="181">
        <v>7.37</v>
      </c>
      <c r="I396" s="182"/>
      <c r="J396" s="183">
        <f>ROUND(I396*H396,2)</f>
        <v>0</v>
      </c>
      <c r="K396" s="179" t="s">
        <v>221</v>
      </c>
      <c r="L396" s="41"/>
      <c r="M396" s="184" t="s">
        <v>19</v>
      </c>
      <c r="N396" s="185" t="s">
        <v>46</v>
      </c>
      <c r="O396" s="66"/>
      <c r="P396" s="186">
        <f>O396*H396</f>
        <v>0</v>
      </c>
      <c r="Q396" s="186">
        <v>6.3000000000000003E-4</v>
      </c>
      <c r="R396" s="186">
        <f>Q396*H396</f>
        <v>4.6430999999999998E-3</v>
      </c>
      <c r="S396" s="186">
        <v>0</v>
      </c>
      <c r="T396" s="187">
        <f>S396*H396</f>
        <v>0</v>
      </c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R396" s="188" t="s">
        <v>458</v>
      </c>
      <c r="AT396" s="188" t="s">
        <v>218</v>
      </c>
      <c r="AU396" s="188" t="s">
        <v>85</v>
      </c>
      <c r="AY396" s="19" t="s">
        <v>215</v>
      </c>
      <c r="BE396" s="189">
        <f>IF(N396="základní",J396,0)</f>
        <v>0</v>
      </c>
      <c r="BF396" s="189">
        <f>IF(N396="snížená",J396,0)</f>
        <v>0</v>
      </c>
      <c r="BG396" s="189">
        <f>IF(N396="zákl. přenesená",J396,0)</f>
        <v>0</v>
      </c>
      <c r="BH396" s="189">
        <f>IF(N396="sníž. přenesená",J396,0)</f>
        <v>0</v>
      </c>
      <c r="BI396" s="189">
        <f>IF(N396="nulová",J396,0)</f>
        <v>0</v>
      </c>
      <c r="BJ396" s="19" t="s">
        <v>83</v>
      </c>
      <c r="BK396" s="189">
        <f>ROUND(I396*H396,2)</f>
        <v>0</v>
      </c>
      <c r="BL396" s="19" t="s">
        <v>458</v>
      </c>
      <c r="BM396" s="188" t="s">
        <v>1144</v>
      </c>
    </row>
    <row r="397" spans="1:65" s="2" customFormat="1" ht="11.25">
      <c r="A397" s="36"/>
      <c r="B397" s="37"/>
      <c r="C397" s="38"/>
      <c r="D397" s="190" t="s">
        <v>224</v>
      </c>
      <c r="E397" s="38"/>
      <c r="F397" s="191" t="s">
        <v>1145</v>
      </c>
      <c r="G397" s="38"/>
      <c r="H397" s="38"/>
      <c r="I397" s="192"/>
      <c r="J397" s="38"/>
      <c r="K397" s="38"/>
      <c r="L397" s="41"/>
      <c r="M397" s="193"/>
      <c r="N397" s="194"/>
      <c r="O397" s="66"/>
      <c r="P397" s="66"/>
      <c r="Q397" s="66"/>
      <c r="R397" s="66"/>
      <c r="S397" s="66"/>
      <c r="T397" s="67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T397" s="19" t="s">
        <v>224</v>
      </c>
      <c r="AU397" s="19" t="s">
        <v>85</v>
      </c>
    </row>
    <row r="398" spans="1:65" s="13" customFormat="1" ht="11.25">
      <c r="B398" s="195"/>
      <c r="C398" s="196"/>
      <c r="D398" s="197" t="s">
        <v>226</v>
      </c>
      <c r="E398" s="198" t="s">
        <v>19</v>
      </c>
      <c r="F398" s="199" t="s">
        <v>1146</v>
      </c>
      <c r="G398" s="196"/>
      <c r="H398" s="198" t="s">
        <v>19</v>
      </c>
      <c r="I398" s="200"/>
      <c r="J398" s="196"/>
      <c r="K398" s="196"/>
      <c r="L398" s="201"/>
      <c r="M398" s="202"/>
      <c r="N398" s="203"/>
      <c r="O398" s="203"/>
      <c r="P398" s="203"/>
      <c r="Q398" s="203"/>
      <c r="R398" s="203"/>
      <c r="S398" s="203"/>
      <c r="T398" s="204"/>
      <c r="AT398" s="205" t="s">
        <v>226</v>
      </c>
      <c r="AU398" s="205" t="s">
        <v>85</v>
      </c>
      <c r="AV398" s="13" t="s">
        <v>83</v>
      </c>
      <c r="AW398" s="13" t="s">
        <v>36</v>
      </c>
      <c r="AX398" s="13" t="s">
        <v>75</v>
      </c>
      <c r="AY398" s="205" t="s">
        <v>215</v>
      </c>
    </row>
    <row r="399" spans="1:65" s="14" customFormat="1" ht="11.25">
      <c r="B399" s="206"/>
      <c r="C399" s="207"/>
      <c r="D399" s="197" t="s">
        <v>226</v>
      </c>
      <c r="E399" s="208" t="s">
        <v>19</v>
      </c>
      <c r="F399" s="209" t="s">
        <v>1147</v>
      </c>
      <c r="G399" s="207"/>
      <c r="H399" s="210">
        <v>7.37</v>
      </c>
      <c r="I399" s="211"/>
      <c r="J399" s="207"/>
      <c r="K399" s="207"/>
      <c r="L399" s="212"/>
      <c r="M399" s="213"/>
      <c r="N399" s="214"/>
      <c r="O399" s="214"/>
      <c r="P399" s="214"/>
      <c r="Q399" s="214"/>
      <c r="R399" s="214"/>
      <c r="S399" s="214"/>
      <c r="T399" s="215"/>
      <c r="AT399" s="216" t="s">
        <v>226</v>
      </c>
      <c r="AU399" s="216" t="s">
        <v>85</v>
      </c>
      <c r="AV399" s="14" t="s">
        <v>85</v>
      </c>
      <c r="AW399" s="14" t="s">
        <v>36</v>
      </c>
      <c r="AX399" s="14" t="s">
        <v>83</v>
      </c>
      <c r="AY399" s="216" t="s">
        <v>215</v>
      </c>
    </row>
    <row r="400" spans="1:65" s="2" customFormat="1" ht="37.9" customHeight="1">
      <c r="A400" s="36"/>
      <c r="B400" s="37"/>
      <c r="C400" s="177" t="s">
        <v>1148</v>
      </c>
      <c r="D400" s="177" t="s">
        <v>218</v>
      </c>
      <c r="E400" s="178" t="s">
        <v>1149</v>
      </c>
      <c r="F400" s="179" t="s">
        <v>1150</v>
      </c>
      <c r="G400" s="180" t="s">
        <v>96</v>
      </c>
      <c r="H400" s="181">
        <v>30.03</v>
      </c>
      <c r="I400" s="182"/>
      <c r="J400" s="183">
        <f>ROUND(I400*H400,2)</f>
        <v>0</v>
      </c>
      <c r="K400" s="179" t="s">
        <v>221</v>
      </c>
      <c r="L400" s="41"/>
      <c r="M400" s="184" t="s">
        <v>19</v>
      </c>
      <c r="N400" s="185" t="s">
        <v>46</v>
      </c>
      <c r="O400" s="66"/>
      <c r="P400" s="186">
        <f>O400*H400</f>
        <v>0</v>
      </c>
      <c r="Q400" s="186">
        <v>4.4999999999999999E-4</v>
      </c>
      <c r="R400" s="186">
        <f>Q400*H400</f>
        <v>1.3513499999999999E-2</v>
      </c>
      <c r="S400" s="186">
        <v>0</v>
      </c>
      <c r="T400" s="187">
        <f>S400*H400</f>
        <v>0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188" t="s">
        <v>458</v>
      </c>
      <c r="AT400" s="188" t="s">
        <v>218</v>
      </c>
      <c r="AU400" s="188" t="s">
        <v>85</v>
      </c>
      <c r="AY400" s="19" t="s">
        <v>215</v>
      </c>
      <c r="BE400" s="189">
        <f>IF(N400="základní",J400,0)</f>
        <v>0</v>
      </c>
      <c r="BF400" s="189">
        <f>IF(N400="snížená",J400,0)</f>
        <v>0</v>
      </c>
      <c r="BG400" s="189">
        <f>IF(N400="zákl. přenesená",J400,0)</f>
        <v>0</v>
      </c>
      <c r="BH400" s="189">
        <f>IF(N400="sníž. přenesená",J400,0)</f>
        <v>0</v>
      </c>
      <c r="BI400" s="189">
        <f>IF(N400="nulová",J400,0)</f>
        <v>0</v>
      </c>
      <c r="BJ400" s="19" t="s">
        <v>83</v>
      </c>
      <c r="BK400" s="189">
        <f>ROUND(I400*H400,2)</f>
        <v>0</v>
      </c>
      <c r="BL400" s="19" t="s">
        <v>458</v>
      </c>
      <c r="BM400" s="188" t="s">
        <v>1151</v>
      </c>
    </row>
    <row r="401" spans="1:65" s="2" customFormat="1" ht="11.25">
      <c r="A401" s="36"/>
      <c r="B401" s="37"/>
      <c r="C401" s="38"/>
      <c r="D401" s="190" t="s">
        <v>224</v>
      </c>
      <c r="E401" s="38"/>
      <c r="F401" s="191" t="s">
        <v>1152</v>
      </c>
      <c r="G401" s="38"/>
      <c r="H401" s="38"/>
      <c r="I401" s="192"/>
      <c r="J401" s="38"/>
      <c r="K401" s="38"/>
      <c r="L401" s="41"/>
      <c r="M401" s="193"/>
      <c r="N401" s="194"/>
      <c r="O401" s="66"/>
      <c r="P401" s="66"/>
      <c r="Q401" s="66"/>
      <c r="R401" s="66"/>
      <c r="S401" s="66"/>
      <c r="T401" s="67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T401" s="19" t="s">
        <v>224</v>
      </c>
      <c r="AU401" s="19" t="s">
        <v>85</v>
      </c>
    </row>
    <row r="402" spans="1:65" s="13" customFormat="1" ht="11.25">
      <c r="B402" s="195"/>
      <c r="C402" s="196"/>
      <c r="D402" s="197" t="s">
        <v>226</v>
      </c>
      <c r="E402" s="198" t="s">
        <v>19</v>
      </c>
      <c r="F402" s="199" t="s">
        <v>1153</v>
      </c>
      <c r="G402" s="196"/>
      <c r="H402" s="198" t="s">
        <v>19</v>
      </c>
      <c r="I402" s="200"/>
      <c r="J402" s="196"/>
      <c r="K402" s="196"/>
      <c r="L402" s="201"/>
      <c r="M402" s="202"/>
      <c r="N402" s="203"/>
      <c r="O402" s="203"/>
      <c r="P402" s="203"/>
      <c r="Q402" s="203"/>
      <c r="R402" s="203"/>
      <c r="S402" s="203"/>
      <c r="T402" s="204"/>
      <c r="AT402" s="205" t="s">
        <v>226</v>
      </c>
      <c r="AU402" s="205" t="s">
        <v>85</v>
      </c>
      <c r="AV402" s="13" t="s">
        <v>83</v>
      </c>
      <c r="AW402" s="13" t="s">
        <v>36</v>
      </c>
      <c r="AX402" s="13" t="s">
        <v>75</v>
      </c>
      <c r="AY402" s="205" t="s">
        <v>215</v>
      </c>
    </row>
    <row r="403" spans="1:65" s="14" customFormat="1" ht="11.25">
      <c r="B403" s="206"/>
      <c r="C403" s="207"/>
      <c r="D403" s="197" t="s">
        <v>226</v>
      </c>
      <c r="E403" s="208" t="s">
        <v>19</v>
      </c>
      <c r="F403" s="209" t="s">
        <v>1140</v>
      </c>
      <c r="G403" s="207"/>
      <c r="H403" s="210">
        <v>30.03</v>
      </c>
      <c r="I403" s="211"/>
      <c r="J403" s="207"/>
      <c r="K403" s="207"/>
      <c r="L403" s="212"/>
      <c r="M403" s="213"/>
      <c r="N403" s="214"/>
      <c r="O403" s="214"/>
      <c r="P403" s="214"/>
      <c r="Q403" s="214"/>
      <c r="R403" s="214"/>
      <c r="S403" s="214"/>
      <c r="T403" s="215"/>
      <c r="AT403" s="216" t="s">
        <v>226</v>
      </c>
      <c r="AU403" s="216" t="s">
        <v>85</v>
      </c>
      <c r="AV403" s="14" t="s">
        <v>85</v>
      </c>
      <c r="AW403" s="14" t="s">
        <v>36</v>
      </c>
      <c r="AX403" s="14" t="s">
        <v>83</v>
      </c>
      <c r="AY403" s="216" t="s">
        <v>215</v>
      </c>
    </row>
    <row r="404" spans="1:65" s="2" customFormat="1" ht="37.9" customHeight="1">
      <c r="A404" s="36"/>
      <c r="B404" s="37"/>
      <c r="C404" s="177" t="s">
        <v>1154</v>
      </c>
      <c r="D404" s="177" t="s">
        <v>218</v>
      </c>
      <c r="E404" s="178" t="s">
        <v>1155</v>
      </c>
      <c r="F404" s="179" t="s">
        <v>1156</v>
      </c>
      <c r="G404" s="180" t="s">
        <v>91</v>
      </c>
      <c r="H404" s="181">
        <v>31.82</v>
      </c>
      <c r="I404" s="182"/>
      <c r="J404" s="183">
        <f>ROUND(I404*H404,2)</f>
        <v>0</v>
      </c>
      <c r="K404" s="179" t="s">
        <v>221</v>
      </c>
      <c r="L404" s="41"/>
      <c r="M404" s="184" t="s">
        <v>19</v>
      </c>
      <c r="N404" s="185" t="s">
        <v>46</v>
      </c>
      <c r="O404" s="66"/>
      <c r="P404" s="186">
        <f>O404*H404</f>
        <v>0</v>
      </c>
      <c r="Q404" s="186">
        <v>0</v>
      </c>
      <c r="R404" s="186">
        <f>Q404*H404</f>
        <v>0</v>
      </c>
      <c r="S404" s="186">
        <v>0</v>
      </c>
      <c r="T404" s="187">
        <f>S404*H404</f>
        <v>0</v>
      </c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R404" s="188" t="s">
        <v>458</v>
      </c>
      <c r="AT404" s="188" t="s">
        <v>218</v>
      </c>
      <c r="AU404" s="188" t="s">
        <v>85</v>
      </c>
      <c r="AY404" s="19" t="s">
        <v>215</v>
      </c>
      <c r="BE404" s="189">
        <f>IF(N404="základní",J404,0)</f>
        <v>0</v>
      </c>
      <c r="BF404" s="189">
        <f>IF(N404="snížená",J404,0)</f>
        <v>0</v>
      </c>
      <c r="BG404" s="189">
        <f>IF(N404="zákl. přenesená",J404,0)</f>
        <v>0</v>
      </c>
      <c r="BH404" s="189">
        <f>IF(N404="sníž. přenesená",J404,0)</f>
        <v>0</v>
      </c>
      <c r="BI404" s="189">
        <f>IF(N404="nulová",J404,0)</f>
        <v>0</v>
      </c>
      <c r="BJ404" s="19" t="s">
        <v>83</v>
      </c>
      <c r="BK404" s="189">
        <f>ROUND(I404*H404,2)</f>
        <v>0</v>
      </c>
      <c r="BL404" s="19" t="s">
        <v>458</v>
      </c>
      <c r="BM404" s="188" t="s">
        <v>1157</v>
      </c>
    </row>
    <row r="405" spans="1:65" s="2" customFormat="1" ht="11.25">
      <c r="A405" s="36"/>
      <c r="B405" s="37"/>
      <c r="C405" s="38"/>
      <c r="D405" s="190" t="s">
        <v>224</v>
      </c>
      <c r="E405" s="38"/>
      <c r="F405" s="191" t="s">
        <v>1158</v>
      </c>
      <c r="G405" s="38"/>
      <c r="H405" s="38"/>
      <c r="I405" s="192"/>
      <c r="J405" s="38"/>
      <c r="K405" s="38"/>
      <c r="L405" s="41"/>
      <c r="M405" s="193"/>
      <c r="N405" s="194"/>
      <c r="O405" s="66"/>
      <c r="P405" s="66"/>
      <c r="Q405" s="66"/>
      <c r="R405" s="66"/>
      <c r="S405" s="66"/>
      <c r="T405" s="67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T405" s="19" t="s">
        <v>224</v>
      </c>
      <c r="AU405" s="19" t="s">
        <v>85</v>
      </c>
    </row>
    <row r="406" spans="1:65" s="13" customFormat="1" ht="11.25">
      <c r="B406" s="195"/>
      <c r="C406" s="196"/>
      <c r="D406" s="197" t="s">
        <v>226</v>
      </c>
      <c r="E406" s="198" t="s">
        <v>19</v>
      </c>
      <c r="F406" s="199" t="s">
        <v>1159</v>
      </c>
      <c r="G406" s="196"/>
      <c r="H406" s="198" t="s">
        <v>19</v>
      </c>
      <c r="I406" s="200"/>
      <c r="J406" s="196"/>
      <c r="K406" s="196"/>
      <c r="L406" s="201"/>
      <c r="M406" s="202"/>
      <c r="N406" s="203"/>
      <c r="O406" s="203"/>
      <c r="P406" s="203"/>
      <c r="Q406" s="203"/>
      <c r="R406" s="203"/>
      <c r="S406" s="203"/>
      <c r="T406" s="204"/>
      <c r="AT406" s="205" t="s">
        <v>226</v>
      </c>
      <c r="AU406" s="205" t="s">
        <v>85</v>
      </c>
      <c r="AV406" s="13" t="s">
        <v>83</v>
      </c>
      <c r="AW406" s="13" t="s">
        <v>36</v>
      </c>
      <c r="AX406" s="13" t="s">
        <v>75</v>
      </c>
      <c r="AY406" s="205" t="s">
        <v>215</v>
      </c>
    </row>
    <row r="407" spans="1:65" s="14" customFormat="1" ht="11.25">
      <c r="B407" s="206"/>
      <c r="C407" s="207"/>
      <c r="D407" s="197" t="s">
        <v>226</v>
      </c>
      <c r="E407" s="208" t="s">
        <v>19</v>
      </c>
      <c r="F407" s="209" t="s">
        <v>1019</v>
      </c>
      <c r="G407" s="207"/>
      <c r="H407" s="210">
        <v>25.52</v>
      </c>
      <c r="I407" s="211"/>
      <c r="J407" s="207"/>
      <c r="K407" s="207"/>
      <c r="L407" s="212"/>
      <c r="M407" s="213"/>
      <c r="N407" s="214"/>
      <c r="O407" s="214"/>
      <c r="P407" s="214"/>
      <c r="Q407" s="214"/>
      <c r="R407" s="214"/>
      <c r="S407" s="214"/>
      <c r="T407" s="215"/>
      <c r="AT407" s="216" t="s">
        <v>226</v>
      </c>
      <c r="AU407" s="216" t="s">
        <v>85</v>
      </c>
      <c r="AV407" s="14" t="s">
        <v>85</v>
      </c>
      <c r="AW407" s="14" t="s">
        <v>36</v>
      </c>
      <c r="AX407" s="14" t="s">
        <v>75</v>
      </c>
      <c r="AY407" s="216" t="s">
        <v>215</v>
      </c>
    </row>
    <row r="408" spans="1:65" s="14" customFormat="1" ht="11.25">
      <c r="B408" s="206"/>
      <c r="C408" s="207"/>
      <c r="D408" s="197" t="s">
        <v>226</v>
      </c>
      <c r="E408" s="208" t="s">
        <v>19</v>
      </c>
      <c r="F408" s="209" t="s">
        <v>1160</v>
      </c>
      <c r="G408" s="207"/>
      <c r="H408" s="210">
        <v>6.3</v>
      </c>
      <c r="I408" s="211"/>
      <c r="J408" s="207"/>
      <c r="K408" s="207"/>
      <c r="L408" s="212"/>
      <c r="M408" s="213"/>
      <c r="N408" s="214"/>
      <c r="O408" s="214"/>
      <c r="P408" s="214"/>
      <c r="Q408" s="214"/>
      <c r="R408" s="214"/>
      <c r="S408" s="214"/>
      <c r="T408" s="215"/>
      <c r="AT408" s="216" t="s">
        <v>226</v>
      </c>
      <c r="AU408" s="216" t="s">
        <v>85</v>
      </c>
      <c r="AV408" s="14" t="s">
        <v>85</v>
      </c>
      <c r="AW408" s="14" t="s">
        <v>36</v>
      </c>
      <c r="AX408" s="14" t="s">
        <v>75</v>
      </c>
      <c r="AY408" s="216" t="s">
        <v>215</v>
      </c>
    </row>
    <row r="409" spans="1:65" s="15" customFormat="1" ht="11.25">
      <c r="B409" s="227"/>
      <c r="C409" s="228"/>
      <c r="D409" s="197" t="s">
        <v>226</v>
      </c>
      <c r="E409" s="229" t="s">
        <v>19</v>
      </c>
      <c r="F409" s="230" t="s">
        <v>323</v>
      </c>
      <c r="G409" s="228"/>
      <c r="H409" s="231">
        <v>31.82</v>
      </c>
      <c r="I409" s="232"/>
      <c r="J409" s="228"/>
      <c r="K409" s="228"/>
      <c r="L409" s="233"/>
      <c r="M409" s="234"/>
      <c r="N409" s="235"/>
      <c r="O409" s="235"/>
      <c r="P409" s="235"/>
      <c r="Q409" s="235"/>
      <c r="R409" s="235"/>
      <c r="S409" s="235"/>
      <c r="T409" s="236"/>
      <c r="AT409" s="237" t="s">
        <v>226</v>
      </c>
      <c r="AU409" s="237" t="s">
        <v>85</v>
      </c>
      <c r="AV409" s="15" t="s">
        <v>222</v>
      </c>
      <c r="AW409" s="15" t="s">
        <v>36</v>
      </c>
      <c r="AX409" s="15" t="s">
        <v>83</v>
      </c>
      <c r="AY409" s="237" t="s">
        <v>215</v>
      </c>
    </row>
    <row r="410" spans="1:65" s="2" customFormat="1" ht="16.5" customHeight="1">
      <c r="A410" s="36"/>
      <c r="B410" s="37"/>
      <c r="C410" s="217" t="s">
        <v>1161</v>
      </c>
      <c r="D410" s="217" t="s">
        <v>288</v>
      </c>
      <c r="E410" s="218" t="s">
        <v>1162</v>
      </c>
      <c r="F410" s="219" t="s">
        <v>1163</v>
      </c>
      <c r="G410" s="220" t="s">
        <v>91</v>
      </c>
      <c r="H410" s="221">
        <v>37.085999999999999</v>
      </c>
      <c r="I410" s="222"/>
      <c r="J410" s="223">
        <f>ROUND(I410*H410,2)</f>
        <v>0</v>
      </c>
      <c r="K410" s="219" t="s">
        <v>221</v>
      </c>
      <c r="L410" s="224"/>
      <c r="M410" s="225" t="s">
        <v>19</v>
      </c>
      <c r="N410" s="226" t="s">
        <v>46</v>
      </c>
      <c r="O410" s="66"/>
      <c r="P410" s="186">
        <f>O410*H410</f>
        <v>0</v>
      </c>
      <c r="Q410" s="186">
        <v>5.0000000000000001E-4</v>
      </c>
      <c r="R410" s="186">
        <f>Q410*H410</f>
        <v>1.8543E-2</v>
      </c>
      <c r="S410" s="186">
        <v>0</v>
      </c>
      <c r="T410" s="187">
        <f>S410*H410</f>
        <v>0</v>
      </c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R410" s="188" t="s">
        <v>569</v>
      </c>
      <c r="AT410" s="188" t="s">
        <v>288</v>
      </c>
      <c r="AU410" s="188" t="s">
        <v>85</v>
      </c>
      <c r="AY410" s="19" t="s">
        <v>215</v>
      </c>
      <c r="BE410" s="189">
        <f>IF(N410="základní",J410,0)</f>
        <v>0</v>
      </c>
      <c r="BF410" s="189">
        <f>IF(N410="snížená",J410,0)</f>
        <v>0</v>
      </c>
      <c r="BG410" s="189">
        <f>IF(N410="zákl. přenesená",J410,0)</f>
        <v>0</v>
      </c>
      <c r="BH410" s="189">
        <f>IF(N410="sníž. přenesená",J410,0)</f>
        <v>0</v>
      </c>
      <c r="BI410" s="189">
        <f>IF(N410="nulová",J410,0)</f>
        <v>0</v>
      </c>
      <c r="BJ410" s="19" t="s">
        <v>83</v>
      </c>
      <c r="BK410" s="189">
        <f>ROUND(I410*H410,2)</f>
        <v>0</v>
      </c>
      <c r="BL410" s="19" t="s">
        <v>458</v>
      </c>
      <c r="BM410" s="188" t="s">
        <v>1164</v>
      </c>
    </row>
    <row r="411" spans="1:65" s="14" customFormat="1" ht="11.25">
      <c r="B411" s="206"/>
      <c r="C411" s="207"/>
      <c r="D411" s="197" t="s">
        <v>226</v>
      </c>
      <c r="E411" s="207"/>
      <c r="F411" s="209" t="s">
        <v>1165</v>
      </c>
      <c r="G411" s="207"/>
      <c r="H411" s="210">
        <v>37.085999999999999</v>
      </c>
      <c r="I411" s="211"/>
      <c r="J411" s="207"/>
      <c r="K411" s="207"/>
      <c r="L411" s="212"/>
      <c r="M411" s="213"/>
      <c r="N411" s="214"/>
      <c r="O411" s="214"/>
      <c r="P411" s="214"/>
      <c r="Q411" s="214"/>
      <c r="R411" s="214"/>
      <c r="S411" s="214"/>
      <c r="T411" s="215"/>
      <c r="AT411" s="216" t="s">
        <v>226</v>
      </c>
      <c r="AU411" s="216" t="s">
        <v>85</v>
      </c>
      <c r="AV411" s="14" t="s">
        <v>85</v>
      </c>
      <c r="AW411" s="14" t="s">
        <v>4</v>
      </c>
      <c r="AX411" s="14" t="s">
        <v>83</v>
      </c>
      <c r="AY411" s="216" t="s">
        <v>215</v>
      </c>
    </row>
    <row r="412" spans="1:65" s="2" customFormat="1" ht="49.15" customHeight="1">
      <c r="A412" s="36"/>
      <c r="B412" s="37"/>
      <c r="C412" s="177" t="s">
        <v>1166</v>
      </c>
      <c r="D412" s="177" t="s">
        <v>218</v>
      </c>
      <c r="E412" s="178" t="s">
        <v>1167</v>
      </c>
      <c r="F412" s="179" t="s">
        <v>1168</v>
      </c>
      <c r="G412" s="180" t="s">
        <v>271</v>
      </c>
      <c r="H412" s="181">
        <v>0.35199999999999998</v>
      </c>
      <c r="I412" s="182"/>
      <c r="J412" s="183">
        <f>ROUND(I412*H412,2)</f>
        <v>0</v>
      </c>
      <c r="K412" s="179" t="s">
        <v>221</v>
      </c>
      <c r="L412" s="41"/>
      <c r="M412" s="184" t="s">
        <v>19</v>
      </c>
      <c r="N412" s="185" t="s">
        <v>46</v>
      </c>
      <c r="O412" s="66"/>
      <c r="P412" s="186">
        <f>O412*H412</f>
        <v>0</v>
      </c>
      <c r="Q412" s="186">
        <v>0</v>
      </c>
      <c r="R412" s="186">
        <f>Q412*H412</f>
        <v>0</v>
      </c>
      <c r="S412" s="186">
        <v>0</v>
      </c>
      <c r="T412" s="187">
        <f>S412*H412</f>
        <v>0</v>
      </c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188" t="s">
        <v>458</v>
      </c>
      <c r="AT412" s="188" t="s">
        <v>218</v>
      </c>
      <c r="AU412" s="188" t="s">
        <v>85</v>
      </c>
      <c r="AY412" s="19" t="s">
        <v>215</v>
      </c>
      <c r="BE412" s="189">
        <f>IF(N412="základní",J412,0)</f>
        <v>0</v>
      </c>
      <c r="BF412" s="189">
        <f>IF(N412="snížená",J412,0)</f>
        <v>0</v>
      </c>
      <c r="BG412" s="189">
        <f>IF(N412="zákl. přenesená",J412,0)</f>
        <v>0</v>
      </c>
      <c r="BH412" s="189">
        <f>IF(N412="sníž. přenesená",J412,0)</f>
        <v>0</v>
      </c>
      <c r="BI412" s="189">
        <f>IF(N412="nulová",J412,0)</f>
        <v>0</v>
      </c>
      <c r="BJ412" s="19" t="s">
        <v>83</v>
      </c>
      <c r="BK412" s="189">
        <f>ROUND(I412*H412,2)</f>
        <v>0</v>
      </c>
      <c r="BL412" s="19" t="s">
        <v>458</v>
      </c>
      <c r="BM412" s="188" t="s">
        <v>1169</v>
      </c>
    </row>
    <row r="413" spans="1:65" s="2" customFormat="1" ht="11.25">
      <c r="A413" s="36"/>
      <c r="B413" s="37"/>
      <c r="C413" s="38"/>
      <c r="D413" s="190" t="s">
        <v>224</v>
      </c>
      <c r="E413" s="38"/>
      <c r="F413" s="191" t="s">
        <v>1170</v>
      </c>
      <c r="G413" s="38"/>
      <c r="H413" s="38"/>
      <c r="I413" s="192"/>
      <c r="J413" s="38"/>
      <c r="K413" s="38"/>
      <c r="L413" s="41"/>
      <c r="M413" s="193"/>
      <c r="N413" s="194"/>
      <c r="O413" s="66"/>
      <c r="P413" s="66"/>
      <c r="Q413" s="66"/>
      <c r="R413" s="66"/>
      <c r="S413" s="66"/>
      <c r="T413" s="67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T413" s="19" t="s">
        <v>224</v>
      </c>
      <c r="AU413" s="19" t="s">
        <v>85</v>
      </c>
    </row>
    <row r="414" spans="1:65" s="12" customFormat="1" ht="22.9" customHeight="1">
      <c r="B414" s="161"/>
      <c r="C414" s="162"/>
      <c r="D414" s="163" t="s">
        <v>74</v>
      </c>
      <c r="E414" s="175" t="s">
        <v>532</v>
      </c>
      <c r="F414" s="175" t="s">
        <v>533</v>
      </c>
      <c r="G414" s="162"/>
      <c r="H414" s="162"/>
      <c r="I414" s="165"/>
      <c r="J414" s="176">
        <f>BK414</f>
        <v>0</v>
      </c>
      <c r="K414" s="162"/>
      <c r="L414" s="167"/>
      <c r="M414" s="168"/>
      <c r="N414" s="169"/>
      <c r="O414" s="169"/>
      <c r="P414" s="170">
        <f>SUM(P415:P428)</f>
        <v>0</v>
      </c>
      <c r="Q414" s="169"/>
      <c r="R414" s="170">
        <f>SUM(R415:R428)</f>
        <v>1.6830000000000001E-2</v>
      </c>
      <c r="S414" s="169"/>
      <c r="T414" s="171">
        <f>SUM(T415:T428)</f>
        <v>0.22653000000000001</v>
      </c>
      <c r="AR414" s="172" t="s">
        <v>85</v>
      </c>
      <c r="AT414" s="173" t="s">
        <v>74</v>
      </c>
      <c r="AU414" s="173" t="s">
        <v>83</v>
      </c>
      <c r="AY414" s="172" t="s">
        <v>215</v>
      </c>
      <c r="BK414" s="174">
        <f>SUM(BK415:BK428)</f>
        <v>0</v>
      </c>
    </row>
    <row r="415" spans="1:65" s="2" customFormat="1" ht="37.9" customHeight="1">
      <c r="A415" s="36"/>
      <c r="B415" s="37"/>
      <c r="C415" s="177" t="s">
        <v>1171</v>
      </c>
      <c r="D415" s="177" t="s">
        <v>218</v>
      </c>
      <c r="E415" s="178" t="s">
        <v>1172</v>
      </c>
      <c r="F415" s="179" t="s">
        <v>1173</v>
      </c>
      <c r="G415" s="180" t="s">
        <v>537</v>
      </c>
      <c r="H415" s="181">
        <v>1</v>
      </c>
      <c r="I415" s="182"/>
      <c r="J415" s="183">
        <f>ROUND(I415*H415,2)</f>
        <v>0</v>
      </c>
      <c r="K415" s="179" t="s">
        <v>221</v>
      </c>
      <c r="L415" s="41"/>
      <c r="M415" s="184" t="s">
        <v>19</v>
      </c>
      <c r="N415" s="185" t="s">
        <v>46</v>
      </c>
      <c r="O415" s="66"/>
      <c r="P415" s="186">
        <f>O415*H415</f>
        <v>0</v>
      </c>
      <c r="Q415" s="186">
        <v>3.3300000000000001E-3</v>
      </c>
      <c r="R415" s="186">
        <f>Q415*H415</f>
        <v>3.3300000000000001E-3</v>
      </c>
      <c r="S415" s="186">
        <v>0</v>
      </c>
      <c r="T415" s="187">
        <f>S415*H415</f>
        <v>0</v>
      </c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R415" s="188" t="s">
        <v>458</v>
      </c>
      <c r="AT415" s="188" t="s">
        <v>218</v>
      </c>
      <c r="AU415" s="188" t="s">
        <v>85</v>
      </c>
      <c r="AY415" s="19" t="s">
        <v>215</v>
      </c>
      <c r="BE415" s="189">
        <f>IF(N415="základní",J415,0)</f>
        <v>0</v>
      </c>
      <c r="BF415" s="189">
        <f>IF(N415="snížená",J415,0)</f>
        <v>0</v>
      </c>
      <c r="BG415" s="189">
        <f>IF(N415="zákl. přenesená",J415,0)</f>
        <v>0</v>
      </c>
      <c r="BH415" s="189">
        <f>IF(N415="sníž. přenesená",J415,0)</f>
        <v>0</v>
      </c>
      <c r="BI415" s="189">
        <f>IF(N415="nulová",J415,0)</f>
        <v>0</v>
      </c>
      <c r="BJ415" s="19" t="s">
        <v>83</v>
      </c>
      <c r="BK415" s="189">
        <f>ROUND(I415*H415,2)</f>
        <v>0</v>
      </c>
      <c r="BL415" s="19" t="s">
        <v>458</v>
      </c>
      <c r="BM415" s="188" t="s">
        <v>1174</v>
      </c>
    </row>
    <row r="416" spans="1:65" s="2" customFormat="1" ht="11.25">
      <c r="A416" s="36"/>
      <c r="B416" s="37"/>
      <c r="C416" s="38"/>
      <c r="D416" s="190" t="s">
        <v>224</v>
      </c>
      <c r="E416" s="38"/>
      <c r="F416" s="191" t="s">
        <v>1175</v>
      </c>
      <c r="G416" s="38"/>
      <c r="H416" s="38"/>
      <c r="I416" s="192"/>
      <c r="J416" s="38"/>
      <c r="K416" s="38"/>
      <c r="L416" s="41"/>
      <c r="M416" s="193"/>
      <c r="N416" s="194"/>
      <c r="O416" s="66"/>
      <c r="P416" s="66"/>
      <c r="Q416" s="66"/>
      <c r="R416" s="66"/>
      <c r="S416" s="66"/>
      <c r="T416" s="67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T416" s="19" t="s">
        <v>224</v>
      </c>
      <c r="AU416" s="19" t="s">
        <v>85</v>
      </c>
    </row>
    <row r="417" spans="1:65" s="13" customFormat="1" ht="11.25">
      <c r="B417" s="195"/>
      <c r="C417" s="196"/>
      <c r="D417" s="197" t="s">
        <v>226</v>
      </c>
      <c r="E417" s="198" t="s">
        <v>19</v>
      </c>
      <c r="F417" s="199" t="s">
        <v>1066</v>
      </c>
      <c r="G417" s="196"/>
      <c r="H417" s="198" t="s">
        <v>19</v>
      </c>
      <c r="I417" s="200"/>
      <c r="J417" s="196"/>
      <c r="K417" s="196"/>
      <c r="L417" s="201"/>
      <c r="M417" s="202"/>
      <c r="N417" s="203"/>
      <c r="O417" s="203"/>
      <c r="P417" s="203"/>
      <c r="Q417" s="203"/>
      <c r="R417" s="203"/>
      <c r="S417" s="203"/>
      <c r="T417" s="204"/>
      <c r="AT417" s="205" t="s">
        <v>226</v>
      </c>
      <c r="AU417" s="205" t="s">
        <v>85</v>
      </c>
      <c r="AV417" s="13" t="s">
        <v>83</v>
      </c>
      <c r="AW417" s="13" t="s">
        <v>36</v>
      </c>
      <c r="AX417" s="13" t="s">
        <v>75</v>
      </c>
      <c r="AY417" s="205" t="s">
        <v>215</v>
      </c>
    </row>
    <row r="418" spans="1:65" s="14" customFormat="1" ht="11.25">
      <c r="B418" s="206"/>
      <c r="C418" s="207"/>
      <c r="D418" s="197" t="s">
        <v>226</v>
      </c>
      <c r="E418" s="208" t="s">
        <v>19</v>
      </c>
      <c r="F418" s="209" t="s">
        <v>83</v>
      </c>
      <c r="G418" s="207"/>
      <c r="H418" s="210">
        <v>1</v>
      </c>
      <c r="I418" s="211"/>
      <c r="J418" s="207"/>
      <c r="K418" s="207"/>
      <c r="L418" s="212"/>
      <c r="M418" s="213"/>
      <c r="N418" s="214"/>
      <c r="O418" s="214"/>
      <c r="P418" s="214"/>
      <c r="Q418" s="214"/>
      <c r="R418" s="214"/>
      <c r="S418" s="214"/>
      <c r="T418" s="215"/>
      <c r="AT418" s="216" t="s">
        <v>226</v>
      </c>
      <c r="AU418" s="216" t="s">
        <v>85</v>
      </c>
      <c r="AV418" s="14" t="s">
        <v>85</v>
      </c>
      <c r="AW418" s="14" t="s">
        <v>36</v>
      </c>
      <c r="AX418" s="14" t="s">
        <v>83</v>
      </c>
      <c r="AY418" s="216" t="s">
        <v>215</v>
      </c>
    </row>
    <row r="419" spans="1:65" s="2" customFormat="1" ht="24.2" customHeight="1">
      <c r="A419" s="36"/>
      <c r="B419" s="37"/>
      <c r="C419" s="177" t="s">
        <v>367</v>
      </c>
      <c r="D419" s="177" t="s">
        <v>218</v>
      </c>
      <c r="E419" s="178" t="s">
        <v>535</v>
      </c>
      <c r="F419" s="179" t="s">
        <v>536</v>
      </c>
      <c r="G419" s="180" t="s">
        <v>537</v>
      </c>
      <c r="H419" s="181">
        <v>9</v>
      </c>
      <c r="I419" s="182"/>
      <c r="J419" s="183">
        <f>ROUND(I419*H419,2)</f>
        <v>0</v>
      </c>
      <c r="K419" s="179" t="s">
        <v>221</v>
      </c>
      <c r="L419" s="41"/>
      <c r="M419" s="184" t="s">
        <v>19</v>
      </c>
      <c r="N419" s="185" t="s">
        <v>46</v>
      </c>
      <c r="O419" s="66"/>
      <c r="P419" s="186">
        <f>O419*H419</f>
        <v>0</v>
      </c>
      <c r="Q419" s="186">
        <v>1.5E-3</v>
      </c>
      <c r="R419" s="186">
        <f>Q419*H419</f>
        <v>1.35E-2</v>
      </c>
      <c r="S419" s="186">
        <v>0</v>
      </c>
      <c r="T419" s="187">
        <f>S419*H419</f>
        <v>0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188" t="s">
        <v>458</v>
      </c>
      <c r="AT419" s="188" t="s">
        <v>218</v>
      </c>
      <c r="AU419" s="188" t="s">
        <v>85</v>
      </c>
      <c r="AY419" s="19" t="s">
        <v>215</v>
      </c>
      <c r="BE419" s="189">
        <f>IF(N419="základní",J419,0)</f>
        <v>0</v>
      </c>
      <c r="BF419" s="189">
        <f>IF(N419="snížená",J419,0)</f>
        <v>0</v>
      </c>
      <c r="BG419" s="189">
        <f>IF(N419="zákl. přenesená",J419,0)</f>
        <v>0</v>
      </c>
      <c r="BH419" s="189">
        <f>IF(N419="sníž. přenesená",J419,0)</f>
        <v>0</v>
      </c>
      <c r="BI419" s="189">
        <f>IF(N419="nulová",J419,0)</f>
        <v>0</v>
      </c>
      <c r="BJ419" s="19" t="s">
        <v>83</v>
      </c>
      <c r="BK419" s="189">
        <f>ROUND(I419*H419,2)</f>
        <v>0</v>
      </c>
      <c r="BL419" s="19" t="s">
        <v>458</v>
      </c>
      <c r="BM419" s="188" t="s">
        <v>1176</v>
      </c>
    </row>
    <row r="420" spans="1:65" s="2" customFormat="1" ht="11.25">
      <c r="A420" s="36"/>
      <c r="B420" s="37"/>
      <c r="C420" s="38"/>
      <c r="D420" s="190" t="s">
        <v>224</v>
      </c>
      <c r="E420" s="38"/>
      <c r="F420" s="191" t="s">
        <v>539</v>
      </c>
      <c r="G420" s="38"/>
      <c r="H420" s="38"/>
      <c r="I420" s="192"/>
      <c r="J420" s="38"/>
      <c r="K420" s="38"/>
      <c r="L420" s="41"/>
      <c r="M420" s="193"/>
      <c r="N420" s="194"/>
      <c r="O420" s="66"/>
      <c r="P420" s="66"/>
      <c r="Q420" s="66"/>
      <c r="R420" s="66"/>
      <c r="S420" s="66"/>
      <c r="T420" s="67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T420" s="19" t="s">
        <v>224</v>
      </c>
      <c r="AU420" s="19" t="s">
        <v>85</v>
      </c>
    </row>
    <row r="421" spans="1:65" s="13" customFormat="1" ht="11.25">
      <c r="B421" s="195"/>
      <c r="C421" s="196"/>
      <c r="D421" s="197" t="s">
        <v>226</v>
      </c>
      <c r="E421" s="198" t="s">
        <v>19</v>
      </c>
      <c r="F421" s="199" t="s">
        <v>1177</v>
      </c>
      <c r="G421" s="196"/>
      <c r="H421" s="198" t="s">
        <v>19</v>
      </c>
      <c r="I421" s="200"/>
      <c r="J421" s="196"/>
      <c r="K421" s="196"/>
      <c r="L421" s="201"/>
      <c r="M421" s="202"/>
      <c r="N421" s="203"/>
      <c r="O421" s="203"/>
      <c r="P421" s="203"/>
      <c r="Q421" s="203"/>
      <c r="R421" s="203"/>
      <c r="S421" s="203"/>
      <c r="T421" s="204"/>
      <c r="AT421" s="205" t="s">
        <v>226</v>
      </c>
      <c r="AU421" s="205" t="s">
        <v>85</v>
      </c>
      <c r="AV421" s="13" t="s">
        <v>83</v>
      </c>
      <c r="AW421" s="13" t="s">
        <v>36</v>
      </c>
      <c r="AX421" s="13" t="s">
        <v>75</v>
      </c>
      <c r="AY421" s="205" t="s">
        <v>215</v>
      </c>
    </row>
    <row r="422" spans="1:65" s="14" customFormat="1" ht="11.25">
      <c r="B422" s="206"/>
      <c r="C422" s="207"/>
      <c r="D422" s="197" t="s">
        <v>226</v>
      </c>
      <c r="E422" s="208" t="s">
        <v>19</v>
      </c>
      <c r="F422" s="209" t="s">
        <v>896</v>
      </c>
      <c r="G422" s="207"/>
      <c r="H422" s="210">
        <v>9</v>
      </c>
      <c r="I422" s="211"/>
      <c r="J422" s="207"/>
      <c r="K422" s="207"/>
      <c r="L422" s="212"/>
      <c r="M422" s="213"/>
      <c r="N422" s="214"/>
      <c r="O422" s="214"/>
      <c r="P422" s="214"/>
      <c r="Q422" s="214"/>
      <c r="R422" s="214"/>
      <c r="S422" s="214"/>
      <c r="T422" s="215"/>
      <c r="AT422" s="216" t="s">
        <v>226</v>
      </c>
      <c r="AU422" s="216" t="s">
        <v>85</v>
      </c>
      <c r="AV422" s="14" t="s">
        <v>85</v>
      </c>
      <c r="AW422" s="14" t="s">
        <v>36</v>
      </c>
      <c r="AX422" s="14" t="s">
        <v>83</v>
      </c>
      <c r="AY422" s="216" t="s">
        <v>215</v>
      </c>
    </row>
    <row r="423" spans="1:65" s="2" customFormat="1" ht="16.5" customHeight="1">
      <c r="A423" s="36"/>
      <c r="B423" s="37"/>
      <c r="C423" s="177" t="s">
        <v>229</v>
      </c>
      <c r="D423" s="177" t="s">
        <v>218</v>
      </c>
      <c r="E423" s="178" t="s">
        <v>542</v>
      </c>
      <c r="F423" s="179" t="s">
        <v>543</v>
      </c>
      <c r="G423" s="180" t="s">
        <v>537</v>
      </c>
      <c r="H423" s="181">
        <v>9</v>
      </c>
      <c r="I423" s="182"/>
      <c r="J423" s="183">
        <f>ROUND(I423*H423,2)</f>
        <v>0</v>
      </c>
      <c r="K423" s="179" t="s">
        <v>221</v>
      </c>
      <c r="L423" s="41"/>
      <c r="M423" s="184" t="s">
        <v>19</v>
      </c>
      <c r="N423" s="185" t="s">
        <v>46</v>
      </c>
      <c r="O423" s="66"/>
      <c r="P423" s="186">
        <f>O423*H423</f>
        <v>0</v>
      </c>
      <c r="Q423" s="186">
        <v>0</v>
      </c>
      <c r="R423" s="186">
        <f>Q423*H423</f>
        <v>0</v>
      </c>
      <c r="S423" s="186">
        <v>2.5170000000000001E-2</v>
      </c>
      <c r="T423" s="187">
        <f>S423*H423</f>
        <v>0.22653000000000001</v>
      </c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R423" s="188" t="s">
        <v>458</v>
      </c>
      <c r="AT423" s="188" t="s">
        <v>218</v>
      </c>
      <c r="AU423" s="188" t="s">
        <v>85</v>
      </c>
      <c r="AY423" s="19" t="s">
        <v>215</v>
      </c>
      <c r="BE423" s="189">
        <f>IF(N423="základní",J423,0)</f>
        <v>0</v>
      </c>
      <c r="BF423" s="189">
        <f>IF(N423="snížená",J423,0)</f>
        <v>0</v>
      </c>
      <c r="BG423" s="189">
        <f>IF(N423="zákl. přenesená",J423,0)</f>
        <v>0</v>
      </c>
      <c r="BH423" s="189">
        <f>IF(N423="sníž. přenesená",J423,0)</f>
        <v>0</v>
      </c>
      <c r="BI423" s="189">
        <f>IF(N423="nulová",J423,0)</f>
        <v>0</v>
      </c>
      <c r="BJ423" s="19" t="s">
        <v>83</v>
      </c>
      <c r="BK423" s="189">
        <f>ROUND(I423*H423,2)</f>
        <v>0</v>
      </c>
      <c r="BL423" s="19" t="s">
        <v>458</v>
      </c>
      <c r="BM423" s="188" t="s">
        <v>1178</v>
      </c>
    </row>
    <row r="424" spans="1:65" s="2" customFormat="1" ht="11.25">
      <c r="A424" s="36"/>
      <c r="B424" s="37"/>
      <c r="C424" s="38"/>
      <c r="D424" s="190" t="s">
        <v>224</v>
      </c>
      <c r="E424" s="38"/>
      <c r="F424" s="191" t="s">
        <v>545</v>
      </c>
      <c r="G424" s="38"/>
      <c r="H424" s="38"/>
      <c r="I424" s="192"/>
      <c r="J424" s="38"/>
      <c r="K424" s="38"/>
      <c r="L424" s="41"/>
      <c r="M424" s="193"/>
      <c r="N424" s="194"/>
      <c r="O424" s="66"/>
      <c r="P424" s="66"/>
      <c r="Q424" s="66"/>
      <c r="R424" s="66"/>
      <c r="S424" s="66"/>
      <c r="T424" s="67"/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T424" s="19" t="s">
        <v>224</v>
      </c>
      <c r="AU424" s="19" t="s">
        <v>85</v>
      </c>
    </row>
    <row r="425" spans="1:65" s="13" customFormat="1" ht="11.25">
      <c r="B425" s="195"/>
      <c r="C425" s="196"/>
      <c r="D425" s="197" t="s">
        <v>226</v>
      </c>
      <c r="E425" s="198" t="s">
        <v>19</v>
      </c>
      <c r="F425" s="199" t="s">
        <v>1179</v>
      </c>
      <c r="G425" s="196"/>
      <c r="H425" s="198" t="s">
        <v>19</v>
      </c>
      <c r="I425" s="200"/>
      <c r="J425" s="196"/>
      <c r="K425" s="196"/>
      <c r="L425" s="201"/>
      <c r="M425" s="202"/>
      <c r="N425" s="203"/>
      <c r="O425" s="203"/>
      <c r="P425" s="203"/>
      <c r="Q425" s="203"/>
      <c r="R425" s="203"/>
      <c r="S425" s="203"/>
      <c r="T425" s="204"/>
      <c r="AT425" s="205" t="s">
        <v>226</v>
      </c>
      <c r="AU425" s="205" t="s">
        <v>85</v>
      </c>
      <c r="AV425" s="13" t="s">
        <v>83</v>
      </c>
      <c r="AW425" s="13" t="s">
        <v>36</v>
      </c>
      <c r="AX425" s="13" t="s">
        <v>75</v>
      </c>
      <c r="AY425" s="205" t="s">
        <v>215</v>
      </c>
    </row>
    <row r="426" spans="1:65" s="14" customFormat="1" ht="11.25">
      <c r="B426" s="206"/>
      <c r="C426" s="207"/>
      <c r="D426" s="197" t="s">
        <v>226</v>
      </c>
      <c r="E426" s="208" t="s">
        <v>19</v>
      </c>
      <c r="F426" s="209" t="s">
        <v>896</v>
      </c>
      <c r="G426" s="207"/>
      <c r="H426" s="210">
        <v>9</v>
      </c>
      <c r="I426" s="211"/>
      <c r="J426" s="207"/>
      <c r="K426" s="207"/>
      <c r="L426" s="212"/>
      <c r="M426" s="213"/>
      <c r="N426" s="214"/>
      <c r="O426" s="214"/>
      <c r="P426" s="214"/>
      <c r="Q426" s="214"/>
      <c r="R426" s="214"/>
      <c r="S426" s="214"/>
      <c r="T426" s="215"/>
      <c r="AT426" s="216" t="s">
        <v>226</v>
      </c>
      <c r="AU426" s="216" t="s">
        <v>85</v>
      </c>
      <c r="AV426" s="14" t="s">
        <v>85</v>
      </c>
      <c r="AW426" s="14" t="s">
        <v>36</v>
      </c>
      <c r="AX426" s="14" t="s">
        <v>83</v>
      </c>
      <c r="AY426" s="216" t="s">
        <v>215</v>
      </c>
    </row>
    <row r="427" spans="1:65" s="2" customFormat="1" ht="49.15" customHeight="1">
      <c r="A427" s="36"/>
      <c r="B427" s="37"/>
      <c r="C427" s="177" t="s">
        <v>547</v>
      </c>
      <c r="D427" s="177" t="s">
        <v>218</v>
      </c>
      <c r="E427" s="178" t="s">
        <v>548</v>
      </c>
      <c r="F427" s="179" t="s">
        <v>549</v>
      </c>
      <c r="G427" s="180" t="s">
        <v>271</v>
      </c>
      <c r="H427" s="181">
        <v>1.7000000000000001E-2</v>
      </c>
      <c r="I427" s="182"/>
      <c r="J427" s="183">
        <f>ROUND(I427*H427,2)</f>
        <v>0</v>
      </c>
      <c r="K427" s="179" t="s">
        <v>221</v>
      </c>
      <c r="L427" s="41"/>
      <c r="M427" s="184" t="s">
        <v>19</v>
      </c>
      <c r="N427" s="185" t="s">
        <v>46</v>
      </c>
      <c r="O427" s="66"/>
      <c r="P427" s="186">
        <f>O427*H427</f>
        <v>0</v>
      </c>
      <c r="Q427" s="186">
        <v>0</v>
      </c>
      <c r="R427" s="186">
        <f>Q427*H427</f>
        <v>0</v>
      </c>
      <c r="S427" s="186">
        <v>0</v>
      </c>
      <c r="T427" s="187">
        <f>S427*H427</f>
        <v>0</v>
      </c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R427" s="188" t="s">
        <v>458</v>
      </c>
      <c r="AT427" s="188" t="s">
        <v>218</v>
      </c>
      <c r="AU427" s="188" t="s">
        <v>85</v>
      </c>
      <c r="AY427" s="19" t="s">
        <v>215</v>
      </c>
      <c r="BE427" s="189">
        <f>IF(N427="základní",J427,0)</f>
        <v>0</v>
      </c>
      <c r="BF427" s="189">
        <f>IF(N427="snížená",J427,0)</f>
        <v>0</v>
      </c>
      <c r="BG427" s="189">
        <f>IF(N427="zákl. přenesená",J427,0)</f>
        <v>0</v>
      </c>
      <c r="BH427" s="189">
        <f>IF(N427="sníž. přenesená",J427,0)</f>
        <v>0</v>
      </c>
      <c r="BI427" s="189">
        <f>IF(N427="nulová",J427,0)</f>
        <v>0</v>
      </c>
      <c r="BJ427" s="19" t="s">
        <v>83</v>
      </c>
      <c r="BK427" s="189">
        <f>ROUND(I427*H427,2)</f>
        <v>0</v>
      </c>
      <c r="BL427" s="19" t="s">
        <v>458</v>
      </c>
      <c r="BM427" s="188" t="s">
        <v>1180</v>
      </c>
    </row>
    <row r="428" spans="1:65" s="2" customFormat="1" ht="11.25">
      <c r="A428" s="36"/>
      <c r="B428" s="37"/>
      <c r="C428" s="38"/>
      <c r="D428" s="190" t="s">
        <v>224</v>
      </c>
      <c r="E428" s="38"/>
      <c r="F428" s="191" t="s">
        <v>551</v>
      </c>
      <c r="G428" s="38"/>
      <c r="H428" s="38"/>
      <c r="I428" s="192"/>
      <c r="J428" s="38"/>
      <c r="K428" s="38"/>
      <c r="L428" s="41"/>
      <c r="M428" s="193"/>
      <c r="N428" s="194"/>
      <c r="O428" s="66"/>
      <c r="P428" s="66"/>
      <c r="Q428" s="66"/>
      <c r="R428" s="66"/>
      <c r="S428" s="66"/>
      <c r="T428" s="67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T428" s="19" t="s">
        <v>224</v>
      </c>
      <c r="AU428" s="19" t="s">
        <v>85</v>
      </c>
    </row>
    <row r="429" spans="1:65" s="12" customFormat="1" ht="22.9" customHeight="1">
      <c r="B429" s="161"/>
      <c r="C429" s="162"/>
      <c r="D429" s="163" t="s">
        <v>74</v>
      </c>
      <c r="E429" s="175" t="s">
        <v>552</v>
      </c>
      <c r="F429" s="175" t="s">
        <v>553</v>
      </c>
      <c r="G429" s="162"/>
      <c r="H429" s="162"/>
      <c r="I429" s="165"/>
      <c r="J429" s="176">
        <f>BK429</f>
        <v>0</v>
      </c>
      <c r="K429" s="162"/>
      <c r="L429" s="167"/>
      <c r="M429" s="168"/>
      <c r="N429" s="169"/>
      <c r="O429" s="169"/>
      <c r="P429" s="170">
        <f>SUM(P430:P487)</f>
        <v>0</v>
      </c>
      <c r="Q429" s="169"/>
      <c r="R429" s="170">
        <f>SUM(R430:R487)</f>
        <v>1.8939613</v>
      </c>
      <c r="S429" s="169"/>
      <c r="T429" s="171">
        <f>SUM(T430:T487)</f>
        <v>1.226575</v>
      </c>
      <c r="AR429" s="172" t="s">
        <v>85</v>
      </c>
      <c r="AT429" s="173" t="s">
        <v>74</v>
      </c>
      <c r="AU429" s="173" t="s">
        <v>83</v>
      </c>
      <c r="AY429" s="172" t="s">
        <v>215</v>
      </c>
      <c r="BK429" s="174">
        <f>SUM(BK430:BK487)</f>
        <v>0</v>
      </c>
    </row>
    <row r="430" spans="1:65" s="2" customFormat="1" ht="21.75" customHeight="1">
      <c r="A430" s="36"/>
      <c r="B430" s="37"/>
      <c r="C430" s="177" t="s">
        <v>7</v>
      </c>
      <c r="D430" s="177" t="s">
        <v>218</v>
      </c>
      <c r="E430" s="178" t="s">
        <v>554</v>
      </c>
      <c r="F430" s="179" t="s">
        <v>555</v>
      </c>
      <c r="G430" s="180" t="s">
        <v>96</v>
      </c>
      <c r="H430" s="181">
        <v>140.80000000000001</v>
      </c>
      <c r="I430" s="182"/>
      <c r="J430" s="183">
        <f>ROUND(I430*H430,2)</f>
        <v>0</v>
      </c>
      <c r="K430" s="179" t="s">
        <v>221</v>
      </c>
      <c r="L430" s="41"/>
      <c r="M430" s="184" t="s">
        <v>19</v>
      </c>
      <c r="N430" s="185" t="s">
        <v>46</v>
      </c>
      <c r="O430" s="66"/>
      <c r="P430" s="186">
        <f>O430*H430</f>
        <v>0</v>
      </c>
      <c r="Q430" s="186">
        <v>0</v>
      </c>
      <c r="R430" s="186">
        <f>Q430*H430</f>
        <v>0</v>
      </c>
      <c r="S430" s="186">
        <v>6.7000000000000002E-4</v>
      </c>
      <c r="T430" s="187">
        <f>S430*H430</f>
        <v>9.4336000000000017E-2</v>
      </c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R430" s="188" t="s">
        <v>458</v>
      </c>
      <c r="AT430" s="188" t="s">
        <v>218</v>
      </c>
      <c r="AU430" s="188" t="s">
        <v>85</v>
      </c>
      <c r="AY430" s="19" t="s">
        <v>215</v>
      </c>
      <c r="BE430" s="189">
        <f>IF(N430="základní",J430,0)</f>
        <v>0</v>
      </c>
      <c r="BF430" s="189">
        <f>IF(N430="snížená",J430,0)</f>
        <v>0</v>
      </c>
      <c r="BG430" s="189">
        <f>IF(N430="zákl. přenesená",J430,0)</f>
        <v>0</v>
      </c>
      <c r="BH430" s="189">
        <f>IF(N430="sníž. přenesená",J430,0)</f>
        <v>0</v>
      </c>
      <c r="BI430" s="189">
        <f>IF(N430="nulová",J430,0)</f>
        <v>0</v>
      </c>
      <c r="BJ430" s="19" t="s">
        <v>83</v>
      </c>
      <c r="BK430" s="189">
        <f>ROUND(I430*H430,2)</f>
        <v>0</v>
      </c>
      <c r="BL430" s="19" t="s">
        <v>458</v>
      </c>
      <c r="BM430" s="188" t="s">
        <v>1181</v>
      </c>
    </row>
    <row r="431" spans="1:65" s="2" customFormat="1" ht="11.25">
      <c r="A431" s="36"/>
      <c r="B431" s="37"/>
      <c r="C431" s="38"/>
      <c r="D431" s="190" t="s">
        <v>224</v>
      </c>
      <c r="E431" s="38"/>
      <c r="F431" s="191" t="s">
        <v>557</v>
      </c>
      <c r="G431" s="38"/>
      <c r="H431" s="38"/>
      <c r="I431" s="192"/>
      <c r="J431" s="38"/>
      <c r="K431" s="38"/>
      <c r="L431" s="41"/>
      <c r="M431" s="193"/>
      <c r="N431" s="194"/>
      <c r="O431" s="66"/>
      <c r="P431" s="66"/>
      <c r="Q431" s="66"/>
      <c r="R431" s="66"/>
      <c r="S431" s="66"/>
      <c r="T431" s="67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T431" s="19" t="s">
        <v>224</v>
      </c>
      <c r="AU431" s="19" t="s">
        <v>85</v>
      </c>
    </row>
    <row r="432" spans="1:65" s="13" customFormat="1" ht="22.5">
      <c r="B432" s="195"/>
      <c r="C432" s="196"/>
      <c r="D432" s="197" t="s">
        <v>226</v>
      </c>
      <c r="E432" s="198" t="s">
        <v>19</v>
      </c>
      <c r="F432" s="199" t="s">
        <v>1182</v>
      </c>
      <c r="G432" s="196"/>
      <c r="H432" s="198" t="s">
        <v>19</v>
      </c>
      <c r="I432" s="200"/>
      <c r="J432" s="196"/>
      <c r="K432" s="196"/>
      <c r="L432" s="201"/>
      <c r="M432" s="202"/>
      <c r="N432" s="203"/>
      <c r="O432" s="203"/>
      <c r="P432" s="203"/>
      <c r="Q432" s="203"/>
      <c r="R432" s="203"/>
      <c r="S432" s="203"/>
      <c r="T432" s="204"/>
      <c r="AT432" s="205" t="s">
        <v>226</v>
      </c>
      <c r="AU432" s="205" t="s">
        <v>85</v>
      </c>
      <c r="AV432" s="13" t="s">
        <v>83</v>
      </c>
      <c r="AW432" s="13" t="s">
        <v>36</v>
      </c>
      <c r="AX432" s="13" t="s">
        <v>75</v>
      </c>
      <c r="AY432" s="205" t="s">
        <v>215</v>
      </c>
    </row>
    <row r="433" spans="1:65" s="14" customFormat="1" ht="11.25">
      <c r="B433" s="206"/>
      <c r="C433" s="207"/>
      <c r="D433" s="197" t="s">
        <v>226</v>
      </c>
      <c r="E433" s="208" t="s">
        <v>19</v>
      </c>
      <c r="F433" s="209" t="s">
        <v>1183</v>
      </c>
      <c r="G433" s="207"/>
      <c r="H433" s="210">
        <v>140.80000000000001</v>
      </c>
      <c r="I433" s="211"/>
      <c r="J433" s="207"/>
      <c r="K433" s="207"/>
      <c r="L433" s="212"/>
      <c r="M433" s="213"/>
      <c r="N433" s="214"/>
      <c r="O433" s="214"/>
      <c r="P433" s="214"/>
      <c r="Q433" s="214"/>
      <c r="R433" s="214"/>
      <c r="S433" s="214"/>
      <c r="T433" s="215"/>
      <c r="AT433" s="216" t="s">
        <v>226</v>
      </c>
      <c r="AU433" s="216" t="s">
        <v>85</v>
      </c>
      <c r="AV433" s="14" t="s">
        <v>85</v>
      </c>
      <c r="AW433" s="14" t="s">
        <v>36</v>
      </c>
      <c r="AX433" s="14" t="s">
        <v>83</v>
      </c>
      <c r="AY433" s="216" t="s">
        <v>215</v>
      </c>
    </row>
    <row r="434" spans="1:65" s="2" customFormat="1" ht="24.2" customHeight="1">
      <c r="A434" s="36"/>
      <c r="B434" s="37"/>
      <c r="C434" s="177" t="s">
        <v>571</v>
      </c>
      <c r="D434" s="177" t="s">
        <v>218</v>
      </c>
      <c r="E434" s="178" t="s">
        <v>572</v>
      </c>
      <c r="F434" s="179" t="s">
        <v>573</v>
      </c>
      <c r="G434" s="180" t="s">
        <v>96</v>
      </c>
      <c r="H434" s="181">
        <v>176</v>
      </c>
      <c r="I434" s="182"/>
      <c r="J434" s="183">
        <f>ROUND(I434*H434,2)</f>
        <v>0</v>
      </c>
      <c r="K434" s="179" t="s">
        <v>221</v>
      </c>
      <c r="L434" s="41"/>
      <c r="M434" s="184" t="s">
        <v>19</v>
      </c>
      <c r="N434" s="185" t="s">
        <v>46</v>
      </c>
      <c r="O434" s="66"/>
      <c r="P434" s="186">
        <f>O434*H434</f>
        <v>0</v>
      </c>
      <c r="Q434" s="186">
        <v>0</v>
      </c>
      <c r="R434" s="186">
        <f>Q434*H434</f>
        <v>0</v>
      </c>
      <c r="S434" s="186">
        <v>1.67E-3</v>
      </c>
      <c r="T434" s="187">
        <f>S434*H434</f>
        <v>0.29392000000000001</v>
      </c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R434" s="188" t="s">
        <v>458</v>
      </c>
      <c r="AT434" s="188" t="s">
        <v>218</v>
      </c>
      <c r="AU434" s="188" t="s">
        <v>85</v>
      </c>
      <c r="AY434" s="19" t="s">
        <v>215</v>
      </c>
      <c r="BE434" s="189">
        <f>IF(N434="základní",J434,0)</f>
        <v>0</v>
      </c>
      <c r="BF434" s="189">
        <f>IF(N434="snížená",J434,0)</f>
        <v>0</v>
      </c>
      <c r="BG434" s="189">
        <f>IF(N434="zákl. přenesená",J434,0)</f>
        <v>0</v>
      </c>
      <c r="BH434" s="189">
        <f>IF(N434="sníž. přenesená",J434,0)</f>
        <v>0</v>
      </c>
      <c r="BI434" s="189">
        <f>IF(N434="nulová",J434,0)</f>
        <v>0</v>
      </c>
      <c r="BJ434" s="19" t="s">
        <v>83</v>
      </c>
      <c r="BK434" s="189">
        <f>ROUND(I434*H434,2)</f>
        <v>0</v>
      </c>
      <c r="BL434" s="19" t="s">
        <v>458</v>
      </c>
      <c r="BM434" s="188" t="s">
        <v>1184</v>
      </c>
    </row>
    <row r="435" spans="1:65" s="2" customFormat="1" ht="11.25">
      <c r="A435" s="36"/>
      <c r="B435" s="37"/>
      <c r="C435" s="38"/>
      <c r="D435" s="190" t="s">
        <v>224</v>
      </c>
      <c r="E435" s="38"/>
      <c r="F435" s="191" t="s">
        <v>575</v>
      </c>
      <c r="G435" s="38"/>
      <c r="H435" s="38"/>
      <c r="I435" s="192"/>
      <c r="J435" s="38"/>
      <c r="K435" s="38"/>
      <c r="L435" s="41"/>
      <c r="M435" s="193"/>
      <c r="N435" s="194"/>
      <c r="O435" s="66"/>
      <c r="P435" s="66"/>
      <c r="Q435" s="66"/>
      <c r="R435" s="66"/>
      <c r="S435" s="66"/>
      <c r="T435" s="67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T435" s="19" t="s">
        <v>224</v>
      </c>
      <c r="AU435" s="19" t="s">
        <v>85</v>
      </c>
    </row>
    <row r="436" spans="1:65" s="13" customFormat="1" ht="11.25">
      <c r="B436" s="195"/>
      <c r="C436" s="196"/>
      <c r="D436" s="197" t="s">
        <v>226</v>
      </c>
      <c r="E436" s="198" t="s">
        <v>19</v>
      </c>
      <c r="F436" s="199" t="s">
        <v>1185</v>
      </c>
      <c r="G436" s="196"/>
      <c r="H436" s="198" t="s">
        <v>19</v>
      </c>
      <c r="I436" s="200"/>
      <c r="J436" s="196"/>
      <c r="K436" s="196"/>
      <c r="L436" s="201"/>
      <c r="M436" s="202"/>
      <c r="N436" s="203"/>
      <c r="O436" s="203"/>
      <c r="P436" s="203"/>
      <c r="Q436" s="203"/>
      <c r="R436" s="203"/>
      <c r="S436" s="203"/>
      <c r="T436" s="204"/>
      <c r="AT436" s="205" t="s">
        <v>226</v>
      </c>
      <c r="AU436" s="205" t="s">
        <v>85</v>
      </c>
      <c r="AV436" s="13" t="s">
        <v>83</v>
      </c>
      <c r="AW436" s="13" t="s">
        <v>36</v>
      </c>
      <c r="AX436" s="13" t="s">
        <v>75</v>
      </c>
      <c r="AY436" s="205" t="s">
        <v>215</v>
      </c>
    </row>
    <row r="437" spans="1:65" s="14" customFormat="1" ht="11.25">
      <c r="B437" s="206"/>
      <c r="C437" s="207"/>
      <c r="D437" s="197" t="s">
        <v>226</v>
      </c>
      <c r="E437" s="208" t="s">
        <v>19</v>
      </c>
      <c r="F437" s="209" t="s">
        <v>886</v>
      </c>
      <c r="G437" s="207"/>
      <c r="H437" s="210">
        <v>176</v>
      </c>
      <c r="I437" s="211"/>
      <c r="J437" s="207"/>
      <c r="K437" s="207"/>
      <c r="L437" s="212"/>
      <c r="M437" s="213"/>
      <c r="N437" s="214"/>
      <c r="O437" s="214"/>
      <c r="P437" s="214"/>
      <c r="Q437" s="214"/>
      <c r="R437" s="214"/>
      <c r="S437" s="214"/>
      <c r="T437" s="215"/>
      <c r="AT437" s="216" t="s">
        <v>226</v>
      </c>
      <c r="AU437" s="216" t="s">
        <v>85</v>
      </c>
      <c r="AV437" s="14" t="s">
        <v>85</v>
      </c>
      <c r="AW437" s="14" t="s">
        <v>36</v>
      </c>
      <c r="AX437" s="14" t="s">
        <v>83</v>
      </c>
      <c r="AY437" s="216" t="s">
        <v>215</v>
      </c>
    </row>
    <row r="438" spans="1:65" s="2" customFormat="1" ht="24.2" customHeight="1">
      <c r="A438" s="36"/>
      <c r="B438" s="37"/>
      <c r="C438" s="177" t="s">
        <v>577</v>
      </c>
      <c r="D438" s="177" t="s">
        <v>218</v>
      </c>
      <c r="E438" s="178" t="s">
        <v>578</v>
      </c>
      <c r="F438" s="179" t="s">
        <v>579</v>
      </c>
      <c r="G438" s="180" t="s">
        <v>96</v>
      </c>
      <c r="H438" s="181">
        <v>126.1</v>
      </c>
      <c r="I438" s="182"/>
      <c r="J438" s="183">
        <f>ROUND(I438*H438,2)</f>
        <v>0</v>
      </c>
      <c r="K438" s="179" t="s">
        <v>221</v>
      </c>
      <c r="L438" s="41"/>
      <c r="M438" s="184" t="s">
        <v>19</v>
      </c>
      <c r="N438" s="185" t="s">
        <v>46</v>
      </c>
      <c r="O438" s="66"/>
      <c r="P438" s="186">
        <f>O438*H438</f>
        <v>0</v>
      </c>
      <c r="Q438" s="186">
        <v>0</v>
      </c>
      <c r="R438" s="186">
        <f>Q438*H438</f>
        <v>0</v>
      </c>
      <c r="S438" s="186">
        <v>2.2300000000000002E-3</v>
      </c>
      <c r="T438" s="187">
        <f>S438*H438</f>
        <v>0.28120300000000004</v>
      </c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R438" s="188" t="s">
        <v>458</v>
      </c>
      <c r="AT438" s="188" t="s">
        <v>218</v>
      </c>
      <c r="AU438" s="188" t="s">
        <v>85</v>
      </c>
      <c r="AY438" s="19" t="s">
        <v>215</v>
      </c>
      <c r="BE438" s="189">
        <f>IF(N438="základní",J438,0)</f>
        <v>0</v>
      </c>
      <c r="BF438" s="189">
        <f>IF(N438="snížená",J438,0)</f>
        <v>0</v>
      </c>
      <c r="BG438" s="189">
        <f>IF(N438="zákl. přenesená",J438,0)</f>
        <v>0</v>
      </c>
      <c r="BH438" s="189">
        <f>IF(N438="sníž. přenesená",J438,0)</f>
        <v>0</v>
      </c>
      <c r="BI438" s="189">
        <f>IF(N438="nulová",J438,0)</f>
        <v>0</v>
      </c>
      <c r="BJ438" s="19" t="s">
        <v>83</v>
      </c>
      <c r="BK438" s="189">
        <f>ROUND(I438*H438,2)</f>
        <v>0</v>
      </c>
      <c r="BL438" s="19" t="s">
        <v>458</v>
      </c>
      <c r="BM438" s="188" t="s">
        <v>1186</v>
      </c>
    </row>
    <row r="439" spans="1:65" s="2" customFormat="1" ht="11.25">
      <c r="A439" s="36"/>
      <c r="B439" s="37"/>
      <c r="C439" s="38"/>
      <c r="D439" s="190" t="s">
        <v>224</v>
      </c>
      <c r="E439" s="38"/>
      <c r="F439" s="191" t="s">
        <v>581</v>
      </c>
      <c r="G439" s="38"/>
      <c r="H439" s="38"/>
      <c r="I439" s="192"/>
      <c r="J439" s="38"/>
      <c r="K439" s="38"/>
      <c r="L439" s="41"/>
      <c r="M439" s="193"/>
      <c r="N439" s="194"/>
      <c r="O439" s="66"/>
      <c r="P439" s="66"/>
      <c r="Q439" s="66"/>
      <c r="R439" s="66"/>
      <c r="S439" s="66"/>
      <c r="T439" s="67"/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T439" s="19" t="s">
        <v>224</v>
      </c>
      <c r="AU439" s="19" t="s">
        <v>85</v>
      </c>
    </row>
    <row r="440" spans="1:65" s="13" customFormat="1" ht="11.25">
      <c r="B440" s="195"/>
      <c r="C440" s="196"/>
      <c r="D440" s="197" t="s">
        <v>226</v>
      </c>
      <c r="E440" s="198" t="s">
        <v>19</v>
      </c>
      <c r="F440" s="199" t="s">
        <v>1187</v>
      </c>
      <c r="G440" s="196"/>
      <c r="H440" s="198" t="s">
        <v>19</v>
      </c>
      <c r="I440" s="200"/>
      <c r="J440" s="196"/>
      <c r="K440" s="196"/>
      <c r="L440" s="201"/>
      <c r="M440" s="202"/>
      <c r="N440" s="203"/>
      <c r="O440" s="203"/>
      <c r="P440" s="203"/>
      <c r="Q440" s="203"/>
      <c r="R440" s="203"/>
      <c r="S440" s="203"/>
      <c r="T440" s="204"/>
      <c r="AT440" s="205" t="s">
        <v>226</v>
      </c>
      <c r="AU440" s="205" t="s">
        <v>85</v>
      </c>
      <c r="AV440" s="13" t="s">
        <v>83</v>
      </c>
      <c r="AW440" s="13" t="s">
        <v>36</v>
      </c>
      <c r="AX440" s="13" t="s">
        <v>75</v>
      </c>
      <c r="AY440" s="205" t="s">
        <v>215</v>
      </c>
    </row>
    <row r="441" spans="1:65" s="14" customFormat="1" ht="11.25">
      <c r="B441" s="206"/>
      <c r="C441" s="207"/>
      <c r="D441" s="197" t="s">
        <v>226</v>
      </c>
      <c r="E441" s="208" t="s">
        <v>19</v>
      </c>
      <c r="F441" s="209" t="s">
        <v>890</v>
      </c>
      <c r="G441" s="207"/>
      <c r="H441" s="210">
        <v>126.1</v>
      </c>
      <c r="I441" s="211"/>
      <c r="J441" s="207"/>
      <c r="K441" s="207"/>
      <c r="L441" s="212"/>
      <c r="M441" s="213"/>
      <c r="N441" s="214"/>
      <c r="O441" s="214"/>
      <c r="P441" s="214"/>
      <c r="Q441" s="214"/>
      <c r="R441" s="214"/>
      <c r="S441" s="214"/>
      <c r="T441" s="215"/>
      <c r="AT441" s="216" t="s">
        <v>226</v>
      </c>
      <c r="AU441" s="216" t="s">
        <v>85</v>
      </c>
      <c r="AV441" s="14" t="s">
        <v>85</v>
      </c>
      <c r="AW441" s="14" t="s">
        <v>36</v>
      </c>
      <c r="AX441" s="14" t="s">
        <v>83</v>
      </c>
      <c r="AY441" s="216" t="s">
        <v>215</v>
      </c>
    </row>
    <row r="442" spans="1:65" s="2" customFormat="1" ht="16.5" customHeight="1">
      <c r="A442" s="36"/>
      <c r="B442" s="37"/>
      <c r="C442" s="177" t="s">
        <v>388</v>
      </c>
      <c r="D442" s="177" t="s">
        <v>218</v>
      </c>
      <c r="E442" s="178" t="s">
        <v>584</v>
      </c>
      <c r="F442" s="179" t="s">
        <v>585</v>
      </c>
      <c r="G442" s="180" t="s">
        <v>96</v>
      </c>
      <c r="H442" s="181">
        <v>141.4</v>
      </c>
      <c r="I442" s="182"/>
      <c r="J442" s="183">
        <f>ROUND(I442*H442,2)</f>
        <v>0</v>
      </c>
      <c r="K442" s="179" t="s">
        <v>221</v>
      </c>
      <c r="L442" s="41"/>
      <c r="M442" s="184" t="s">
        <v>19</v>
      </c>
      <c r="N442" s="185" t="s">
        <v>46</v>
      </c>
      <c r="O442" s="66"/>
      <c r="P442" s="186">
        <f>O442*H442</f>
        <v>0</v>
      </c>
      <c r="Q442" s="186">
        <v>0</v>
      </c>
      <c r="R442" s="186">
        <f>Q442*H442</f>
        <v>0</v>
      </c>
      <c r="S442" s="186">
        <v>3.9399999999999999E-3</v>
      </c>
      <c r="T442" s="187">
        <f>S442*H442</f>
        <v>0.55711600000000006</v>
      </c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R442" s="188" t="s">
        <v>458</v>
      </c>
      <c r="AT442" s="188" t="s">
        <v>218</v>
      </c>
      <c r="AU442" s="188" t="s">
        <v>85</v>
      </c>
      <c r="AY442" s="19" t="s">
        <v>215</v>
      </c>
      <c r="BE442" s="189">
        <f>IF(N442="základní",J442,0)</f>
        <v>0</v>
      </c>
      <c r="BF442" s="189">
        <f>IF(N442="snížená",J442,0)</f>
        <v>0</v>
      </c>
      <c r="BG442" s="189">
        <f>IF(N442="zákl. přenesená",J442,0)</f>
        <v>0</v>
      </c>
      <c r="BH442" s="189">
        <f>IF(N442="sníž. přenesená",J442,0)</f>
        <v>0</v>
      </c>
      <c r="BI442" s="189">
        <f>IF(N442="nulová",J442,0)</f>
        <v>0</v>
      </c>
      <c r="BJ442" s="19" t="s">
        <v>83</v>
      </c>
      <c r="BK442" s="189">
        <f>ROUND(I442*H442,2)</f>
        <v>0</v>
      </c>
      <c r="BL442" s="19" t="s">
        <v>458</v>
      </c>
      <c r="BM442" s="188" t="s">
        <v>1188</v>
      </c>
    </row>
    <row r="443" spans="1:65" s="2" customFormat="1" ht="11.25">
      <c r="A443" s="36"/>
      <c r="B443" s="37"/>
      <c r="C443" s="38"/>
      <c r="D443" s="190" t="s">
        <v>224</v>
      </c>
      <c r="E443" s="38"/>
      <c r="F443" s="191" t="s">
        <v>587</v>
      </c>
      <c r="G443" s="38"/>
      <c r="H443" s="38"/>
      <c r="I443" s="192"/>
      <c r="J443" s="38"/>
      <c r="K443" s="38"/>
      <c r="L443" s="41"/>
      <c r="M443" s="193"/>
      <c r="N443" s="194"/>
      <c r="O443" s="66"/>
      <c r="P443" s="66"/>
      <c r="Q443" s="66"/>
      <c r="R443" s="66"/>
      <c r="S443" s="66"/>
      <c r="T443" s="67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T443" s="19" t="s">
        <v>224</v>
      </c>
      <c r="AU443" s="19" t="s">
        <v>85</v>
      </c>
    </row>
    <row r="444" spans="1:65" s="13" customFormat="1" ht="11.25">
      <c r="B444" s="195"/>
      <c r="C444" s="196"/>
      <c r="D444" s="197" t="s">
        <v>226</v>
      </c>
      <c r="E444" s="198" t="s">
        <v>19</v>
      </c>
      <c r="F444" s="199" t="s">
        <v>1189</v>
      </c>
      <c r="G444" s="196"/>
      <c r="H444" s="198" t="s">
        <v>19</v>
      </c>
      <c r="I444" s="200"/>
      <c r="J444" s="196"/>
      <c r="K444" s="196"/>
      <c r="L444" s="201"/>
      <c r="M444" s="202"/>
      <c r="N444" s="203"/>
      <c r="O444" s="203"/>
      <c r="P444" s="203"/>
      <c r="Q444" s="203"/>
      <c r="R444" s="203"/>
      <c r="S444" s="203"/>
      <c r="T444" s="204"/>
      <c r="AT444" s="205" t="s">
        <v>226</v>
      </c>
      <c r="AU444" s="205" t="s">
        <v>85</v>
      </c>
      <c r="AV444" s="13" t="s">
        <v>83</v>
      </c>
      <c r="AW444" s="13" t="s">
        <v>36</v>
      </c>
      <c r="AX444" s="13" t="s">
        <v>75</v>
      </c>
      <c r="AY444" s="205" t="s">
        <v>215</v>
      </c>
    </row>
    <row r="445" spans="1:65" s="14" customFormat="1" ht="11.25">
      <c r="B445" s="206"/>
      <c r="C445" s="207"/>
      <c r="D445" s="197" t="s">
        <v>226</v>
      </c>
      <c r="E445" s="208" t="s">
        <v>19</v>
      </c>
      <c r="F445" s="209" t="s">
        <v>893</v>
      </c>
      <c r="G445" s="207"/>
      <c r="H445" s="210">
        <v>141.4</v>
      </c>
      <c r="I445" s="211"/>
      <c r="J445" s="207"/>
      <c r="K445" s="207"/>
      <c r="L445" s="212"/>
      <c r="M445" s="213"/>
      <c r="N445" s="214"/>
      <c r="O445" s="214"/>
      <c r="P445" s="214"/>
      <c r="Q445" s="214"/>
      <c r="R445" s="214"/>
      <c r="S445" s="214"/>
      <c r="T445" s="215"/>
      <c r="AT445" s="216" t="s">
        <v>226</v>
      </c>
      <c r="AU445" s="216" t="s">
        <v>85</v>
      </c>
      <c r="AV445" s="14" t="s">
        <v>85</v>
      </c>
      <c r="AW445" s="14" t="s">
        <v>36</v>
      </c>
      <c r="AX445" s="14" t="s">
        <v>83</v>
      </c>
      <c r="AY445" s="216" t="s">
        <v>215</v>
      </c>
    </row>
    <row r="446" spans="1:65" s="2" customFormat="1" ht="37.9" customHeight="1">
      <c r="A446" s="36"/>
      <c r="B446" s="37"/>
      <c r="C446" s="177" t="s">
        <v>217</v>
      </c>
      <c r="D446" s="177" t="s">
        <v>218</v>
      </c>
      <c r="E446" s="178" t="s">
        <v>590</v>
      </c>
      <c r="F446" s="179" t="s">
        <v>591</v>
      </c>
      <c r="G446" s="180" t="s">
        <v>537</v>
      </c>
      <c r="H446" s="181">
        <v>90</v>
      </c>
      <c r="I446" s="182"/>
      <c r="J446" s="183">
        <f>ROUND(I446*H446,2)</f>
        <v>0</v>
      </c>
      <c r="K446" s="179" t="s">
        <v>221</v>
      </c>
      <c r="L446" s="41"/>
      <c r="M446" s="184" t="s">
        <v>19</v>
      </c>
      <c r="N446" s="185" t="s">
        <v>46</v>
      </c>
      <c r="O446" s="66"/>
      <c r="P446" s="186">
        <f>O446*H446</f>
        <v>0</v>
      </c>
      <c r="Q446" s="186">
        <v>0</v>
      </c>
      <c r="R446" s="186">
        <f>Q446*H446</f>
        <v>0</v>
      </c>
      <c r="S446" s="186">
        <v>0</v>
      </c>
      <c r="T446" s="187">
        <f>S446*H446</f>
        <v>0</v>
      </c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R446" s="188" t="s">
        <v>458</v>
      </c>
      <c r="AT446" s="188" t="s">
        <v>218</v>
      </c>
      <c r="AU446" s="188" t="s">
        <v>85</v>
      </c>
      <c r="AY446" s="19" t="s">
        <v>215</v>
      </c>
      <c r="BE446" s="189">
        <f>IF(N446="základní",J446,0)</f>
        <v>0</v>
      </c>
      <c r="BF446" s="189">
        <f>IF(N446="snížená",J446,0)</f>
        <v>0</v>
      </c>
      <c r="BG446" s="189">
        <f>IF(N446="zákl. přenesená",J446,0)</f>
        <v>0</v>
      </c>
      <c r="BH446" s="189">
        <f>IF(N446="sníž. přenesená",J446,0)</f>
        <v>0</v>
      </c>
      <c r="BI446" s="189">
        <f>IF(N446="nulová",J446,0)</f>
        <v>0</v>
      </c>
      <c r="BJ446" s="19" t="s">
        <v>83</v>
      </c>
      <c r="BK446" s="189">
        <f>ROUND(I446*H446,2)</f>
        <v>0</v>
      </c>
      <c r="BL446" s="19" t="s">
        <v>458</v>
      </c>
      <c r="BM446" s="188" t="s">
        <v>1190</v>
      </c>
    </row>
    <row r="447" spans="1:65" s="2" customFormat="1" ht="11.25">
      <c r="A447" s="36"/>
      <c r="B447" s="37"/>
      <c r="C447" s="38"/>
      <c r="D447" s="190" t="s">
        <v>224</v>
      </c>
      <c r="E447" s="38"/>
      <c r="F447" s="191" t="s">
        <v>593</v>
      </c>
      <c r="G447" s="38"/>
      <c r="H447" s="38"/>
      <c r="I447" s="192"/>
      <c r="J447" s="38"/>
      <c r="K447" s="38"/>
      <c r="L447" s="41"/>
      <c r="M447" s="193"/>
      <c r="N447" s="194"/>
      <c r="O447" s="66"/>
      <c r="P447" s="66"/>
      <c r="Q447" s="66"/>
      <c r="R447" s="66"/>
      <c r="S447" s="66"/>
      <c r="T447" s="67"/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T447" s="19" t="s">
        <v>224</v>
      </c>
      <c r="AU447" s="19" t="s">
        <v>85</v>
      </c>
    </row>
    <row r="448" spans="1:65" s="13" customFormat="1" ht="11.25">
      <c r="B448" s="195"/>
      <c r="C448" s="196"/>
      <c r="D448" s="197" t="s">
        <v>226</v>
      </c>
      <c r="E448" s="198" t="s">
        <v>19</v>
      </c>
      <c r="F448" s="199" t="s">
        <v>1189</v>
      </c>
      <c r="G448" s="196"/>
      <c r="H448" s="198" t="s">
        <v>19</v>
      </c>
      <c r="I448" s="200"/>
      <c r="J448" s="196"/>
      <c r="K448" s="196"/>
      <c r="L448" s="201"/>
      <c r="M448" s="202"/>
      <c r="N448" s="203"/>
      <c r="O448" s="203"/>
      <c r="P448" s="203"/>
      <c r="Q448" s="203"/>
      <c r="R448" s="203"/>
      <c r="S448" s="203"/>
      <c r="T448" s="204"/>
      <c r="AT448" s="205" t="s">
        <v>226</v>
      </c>
      <c r="AU448" s="205" t="s">
        <v>85</v>
      </c>
      <c r="AV448" s="13" t="s">
        <v>83</v>
      </c>
      <c r="AW448" s="13" t="s">
        <v>36</v>
      </c>
      <c r="AX448" s="13" t="s">
        <v>75</v>
      </c>
      <c r="AY448" s="205" t="s">
        <v>215</v>
      </c>
    </row>
    <row r="449" spans="1:65" s="14" customFormat="1" ht="11.25">
      <c r="B449" s="206"/>
      <c r="C449" s="207"/>
      <c r="D449" s="197" t="s">
        <v>226</v>
      </c>
      <c r="E449" s="208" t="s">
        <v>19</v>
      </c>
      <c r="F449" s="209" t="s">
        <v>864</v>
      </c>
      <c r="G449" s="207"/>
      <c r="H449" s="210">
        <v>90</v>
      </c>
      <c r="I449" s="211"/>
      <c r="J449" s="207"/>
      <c r="K449" s="207"/>
      <c r="L449" s="212"/>
      <c r="M449" s="213"/>
      <c r="N449" s="214"/>
      <c r="O449" s="214"/>
      <c r="P449" s="214"/>
      <c r="Q449" s="214"/>
      <c r="R449" s="214"/>
      <c r="S449" s="214"/>
      <c r="T449" s="215"/>
      <c r="AT449" s="216" t="s">
        <v>226</v>
      </c>
      <c r="AU449" s="216" t="s">
        <v>85</v>
      </c>
      <c r="AV449" s="14" t="s">
        <v>85</v>
      </c>
      <c r="AW449" s="14" t="s">
        <v>36</v>
      </c>
      <c r="AX449" s="14" t="s">
        <v>83</v>
      </c>
      <c r="AY449" s="216" t="s">
        <v>215</v>
      </c>
    </row>
    <row r="450" spans="1:65" s="2" customFormat="1" ht="37.9" customHeight="1">
      <c r="A450" s="36"/>
      <c r="B450" s="37"/>
      <c r="C450" s="177" t="s">
        <v>569</v>
      </c>
      <c r="D450" s="177" t="s">
        <v>218</v>
      </c>
      <c r="E450" s="178" t="s">
        <v>596</v>
      </c>
      <c r="F450" s="179" t="s">
        <v>597</v>
      </c>
      <c r="G450" s="180" t="s">
        <v>96</v>
      </c>
      <c r="H450" s="181">
        <v>157.39500000000001</v>
      </c>
      <c r="I450" s="182"/>
      <c r="J450" s="183">
        <f>ROUND(I450*H450,2)</f>
        <v>0</v>
      </c>
      <c r="K450" s="179" t="s">
        <v>221</v>
      </c>
      <c r="L450" s="41"/>
      <c r="M450" s="184" t="s">
        <v>19</v>
      </c>
      <c r="N450" s="185" t="s">
        <v>46</v>
      </c>
      <c r="O450" s="66"/>
      <c r="P450" s="186">
        <f>O450*H450</f>
        <v>0</v>
      </c>
      <c r="Q450" s="186">
        <v>3.62E-3</v>
      </c>
      <c r="R450" s="186">
        <f>Q450*H450</f>
        <v>0.56976990000000005</v>
      </c>
      <c r="S450" s="186">
        <v>0</v>
      </c>
      <c r="T450" s="187">
        <f>S450*H450</f>
        <v>0</v>
      </c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R450" s="188" t="s">
        <v>458</v>
      </c>
      <c r="AT450" s="188" t="s">
        <v>218</v>
      </c>
      <c r="AU450" s="188" t="s">
        <v>85</v>
      </c>
      <c r="AY450" s="19" t="s">
        <v>215</v>
      </c>
      <c r="BE450" s="189">
        <f>IF(N450="základní",J450,0)</f>
        <v>0</v>
      </c>
      <c r="BF450" s="189">
        <f>IF(N450="snížená",J450,0)</f>
        <v>0</v>
      </c>
      <c r="BG450" s="189">
        <f>IF(N450="zákl. přenesená",J450,0)</f>
        <v>0</v>
      </c>
      <c r="BH450" s="189">
        <f>IF(N450="sníž. přenesená",J450,0)</f>
        <v>0</v>
      </c>
      <c r="BI450" s="189">
        <f>IF(N450="nulová",J450,0)</f>
        <v>0</v>
      </c>
      <c r="BJ450" s="19" t="s">
        <v>83</v>
      </c>
      <c r="BK450" s="189">
        <f>ROUND(I450*H450,2)</f>
        <v>0</v>
      </c>
      <c r="BL450" s="19" t="s">
        <v>458</v>
      </c>
      <c r="BM450" s="188" t="s">
        <v>1191</v>
      </c>
    </row>
    <row r="451" spans="1:65" s="2" customFormat="1" ht="11.25">
      <c r="A451" s="36"/>
      <c r="B451" s="37"/>
      <c r="C451" s="38"/>
      <c r="D451" s="190" t="s">
        <v>224</v>
      </c>
      <c r="E451" s="38"/>
      <c r="F451" s="191" t="s">
        <v>599</v>
      </c>
      <c r="G451" s="38"/>
      <c r="H451" s="38"/>
      <c r="I451" s="192"/>
      <c r="J451" s="38"/>
      <c r="K451" s="38"/>
      <c r="L451" s="41"/>
      <c r="M451" s="193"/>
      <c r="N451" s="194"/>
      <c r="O451" s="66"/>
      <c r="P451" s="66"/>
      <c r="Q451" s="66"/>
      <c r="R451" s="66"/>
      <c r="S451" s="66"/>
      <c r="T451" s="67"/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T451" s="19" t="s">
        <v>224</v>
      </c>
      <c r="AU451" s="19" t="s">
        <v>85</v>
      </c>
    </row>
    <row r="452" spans="1:65" s="13" customFormat="1" ht="11.25">
      <c r="B452" s="195"/>
      <c r="C452" s="196"/>
      <c r="D452" s="197" t="s">
        <v>226</v>
      </c>
      <c r="E452" s="198" t="s">
        <v>19</v>
      </c>
      <c r="F452" s="199" t="s">
        <v>1192</v>
      </c>
      <c r="G452" s="196"/>
      <c r="H452" s="198" t="s">
        <v>19</v>
      </c>
      <c r="I452" s="200"/>
      <c r="J452" s="196"/>
      <c r="K452" s="196"/>
      <c r="L452" s="201"/>
      <c r="M452" s="202"/>
      <c r="N452" s="203"/>
      <c r="O452" s="203"/>
      <c r="P452" s="203"/>
      <c r="Q452" s="203"/>
      <c r="R452" s="203"/>
      <c r="S452" s="203"/>
      <c r="T452" s="204"/>
      <c r="AT452" s="205" t="s">
        <v>226</v>
      </c>
      <c r="AU452" s="205" t="s">
        <v>85</v>
      </c>
      <c r="AV452" s="13" t="s">
        <v>83</v>
      </c>
      <c r="AW452" s="13" t="s">
        <v>36</v>
      </c>
      <c r="AX452" s="13" t="s">
        <v>75</v>
      </c>
      <c r="AY452" s="205" t="s">
        <v>215</v>
      </c>
    </row>
    <row r="453" spans="1:65" s="14" customFormat="1" ht="11.25">
      <c r="B453" s="206"/>
      <c r="C453" s="207"/>
      <c r="D453" s="197" t="s">
        <v>226</v>
      </c>
      <c r="E453" s="208" t="s">
        <v>19</v>
      </c>
      <c r="F453" s="209" t="s">
        <v>1193</v>
      </c>
      <c r="G453" s="207"/>
      <c r="H453" s="210">
        <v>157.39500000000001</v>
      </c>
      <c r="I453" s="211"/>
      <c r="J453" s="207"/>
      <c r="K453" s="207"/>
      <c r="L453" s="212"/>
      <c r="M453" s="213"/>
      <c r="N453" s="214"/>
      <c r="O453" s="214"/>
      <c r="P453" s="214"/>
      <c r="Q453" s="214"/>
      <c r="R453" s="214"/>
      <c r="S453" s="214"/>
      <c r="T453" s="215"/>
      <c r="AT453" s="216" t="s">
        <v>226</v>
      </c>
      <c r="AU453" s="216" t="s">
        <v>85</v>
      </c>
      <c r="AV453" s="14" t="s">
        <v>85</v>
      </c>
      <c r="AW453" s="14" t="s">
        <v>36</v>
      </c>
      <c r="AX453" s="14" t="s">
        <v>83</v>
      </c>
      <c r="AY453" s="216" t="s">
        <v>215</v>
      </c>
    </row>
    <row r="454" spans="1:65" s="2" customFormat="1" ht="37.9" customHeight="1">
      <c r="A454" s="36"/>
      <c r="B454" s="37"/>
      <c r="C454" s="177" t="s">
        <v>620</v>
      </c>
      <c r="D454" s="177" t="s">
        <v>218</v>
      </c>
      <c r="E454" s="178" t="s">
        <v>603</v>
      </c>
      <c r="F454" s="179" t="s">
        <v>604</v>
      </c>
      <c r="G454" s="180" t="s">
        <v>96</v>
      </c>
      <c r="H454" s="181">
        <v>30.45</v>
      </c>
      <c r="I454" s="182"/>
      <c r="J454" s="183">
        <f>ROUND(I454*H454,2)</f>
        <v>0</v>
      </c>
      <c r="K454" s="179" t="s">
        <v>221</v>
      </c>
      <c r="L454" s="41"/>
      <c r="M454" s="184" t="s">
        <v>19</v>
      </c>
      <c r="N454" s="185" t="s">
        <v>46</v>
      </c>
      <c r="O454" s="66"/>
      <c r="P454" s="186">
        <f>O454*H454</f>
        <v>0</v>
      </c>
      <c r="Q454" s="186">
        <v>5.3899999999999998E-3</v>
      </c>
      <c r="R454" s="186">
        <f>Q454*H454</f>
        <v>0.16412549999999998</v>
      </c>
      <c r="S454" s="186">
        <v>0</v>
      </c>
      <c r="T454" s="187">
        <f>S454*H454</f>
        <v>0</v>
      </c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R454" s="188" t="s">
        <v>458</v>
      </c>
      <c r="AT454" s="188" t="s">
        <v>218</v>
      </c>
      <c r="AU454" s="188" t="s">
        <v>85</v>
      </c>
      <c r="AY454" s="19" t="s">
        <v>215</v>
      </c>
      <c r="BE454" s="189">
        <f>IF(N454="základní",J454,0)</f>
        <v>0</v>
      </c>
      <c r="BF454" s="189">
        <f>IF(N454="snížená",J454,0)</f>
        <v>0</v>
      </c>
      <c r="BG454" s="189">
        <f>IF(N454="zákl. přenesená",J454,0)</f>
        <v>0</v>
      </c>
      <c r="BH454" s="189">
        <f>IF(N454="sníž. přenesená",J454,0)</f>
        <v>0</v>
      </c>
      <c r="BI454" s="189">
        <f>IF(N454="nulová",J454,0)</f>
        <v>0</v>
      </c>
      <c r="BJ454" s="19" t="s">
        <v>83</v>
      </c>
      <c r="BK454" s="189">
        <f>ROUND(I454*H454,2)</f>
        <v>0</v>
      </c>
      <c r="BL454" s="19" t="s">
        <v>458</v>
      </c>
      <c r="BM454" s="188" t="s">
        <v>1194</v>
      </c>
    </row>
    <row r="455" spans="1:65" s="2" customFormat="1" ht="11.25">
      <c r="A455" s="36"/>
      <c r="B455" s="37"/>
      <c r="C455" s="38"/>
      <c r="D455" s="190" t="s">
        <v>224</v>
      </c>
      <c r="E455" s="38"/>
      <c r="F455" s="191" t="s">
        <v>606</v>
      </c>
      <c r="G455" s="38"/>
      <c r="H455" s="38"/>
      <c r="I455" s="192"/>
      <c r="J455" s="38"/>
      <c r="K455" s="38"/>
      <c r="L455" s="41"/>
      <c r="M455" s="193"/>
      <c r="N455" s="194"/>
      <c r="O455" s="66"/>
      <c r="P455" s="66"/>
      <c r="Q455" s="66"/>
      <c r="R455" s="66"/>
      <c r="S455" s="66"/>
      <c r="T455" s="67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T455" s="19" t="s">
        <v>224</v>
      </c>
      <c r="AU455" s="19" t="s">
        <v>85</v>
      </c>
    </row>
    <row r="456" spans="1:65" s="13" customFormat="1" ht="11.25">
      <c r="B456" s="195"/>
      <c r="C456" s="196"/>
      <c r="D456" s="197" t="s">
        <v>226</v>
      </c>
      <c r="E456" s="198" t="s">
        <v>19</v>
      </c>
      <c r="F456" s="199" t="s">
        <v>1195</v>
      </c>
      <c r="G456" s="196"/>
      <c r="H456" s="198" t="s">
        <v>19</v>
      </c>
      <c r="I456" s="200"/>
      <c r="J456" s="196"/>
      <c r="K456" s="196"/>
      <c r="L456" s="201"/>
      <c r="M456" s="202"/>
      <c r="N456" s="203"/>
      <c r="O456" s="203"/>
      <c r="P456" s="203"/>
      <c r="Q456" s="203"/>
      <c r="R456" s="203"/>
      <c r="S456" s="203"/>
      <c r="T456" s="204"/>
      <c r="AT456" s="205" t="s">
        <v>226</v>
      </c>
      <c r="AU456" s="205" t="s">
        <v>85</v>
      </c>
      <c r="AV456" s="13" t="s">
        <v>83</v>
      </c>
      <c r="AW456" s="13" t="s">
        <v>36</v>
      </c>
      <c r="AX456" s="13" t="s">
        <v>75</v>
      </c>
      <c r="AY456" s="205" t="s">
        <v>215</v>
      </c>
    </row>
    <row r="457" spans="1:65" s="14" customFormat="1" ht="11.25">
      <c r="B457" s="206"/>
      <c r="C457" s="207"/>
      <c r="D457" s="197" t="s">
        <v>226</v>
      </c>
      <c r="E457" s="208" t="s">
        <v>19</v>
      </c>
      <c r="F457" s="209" t="s">
        <v>1196</v>
      </c>
      <c r="G457" s="207"/>
      <c r="H457" s="210">
        <v>30.45</v>
      </c>
      <c r="I457" s="211"/>
      <c r="J457" s="207"/>
      <c r="K457" s="207"/>
      <c r="L457" s="212"/>
      <c r="M457" s="213"/>
      <c r="N457" s="214"/>
      <c r="O457" s="214"/>
      <c r="P457" s="214"/>
      <c r="Q457" s="214"/>
      <c r="R457" s="214"/>
      <c r="S457" s="214"/>
      <c r="T457" s="215"/>
      <c r="AT457" s="216" t="s">
        <v>226</v>
      </c>
      <c r="AU457" s="216" t="s">
        <v>85</v>
      </c>
      <c r="AV457" s="14" t="s">
        <v>85</v>
      </c>
      <c r="AW457" s="14" t="s">
        <v>36</v>
      </c>
      <c r="AX457" s="14" t="s">
        <v>83</v>
      </c>
      <c r="AY457" s="216" t="s">
        <v>215</v>
      </c>
    </row>
    <row r="458" spans="1:65" s="2" customFormat="1" ht="55.5" customHeight="1">
      <c r="A458" s="36"/>
      <c r="B458" s="37"/>
      <c r="C458" s="177" t="s">
        <v>602</v>
      </c>
      <c r="D458" s="177" t="s">
        <v>218</v>
      </c>
      <c r="E458" s="178" t="s">
        <v>609</v>
      </c>
      <c r="F458" s="179" t="s">
        <v>610</v>
      </c>
      <c r="G458" s="180" t="s">
        <v>537</v>
      </c>
      <c r="H458" s="181">
        <v>36</v>
      </c>
      <c r="I458" s="182"/>
      <c r="J458" s="183">
        <f>ROUND(I458*H458,2)</f>
        <v>0</v>
      </c>
      <c r="K458" s="179" t="s">
        <v>221</v>
      </c>
      <c r="L458" s="41"/>
      <c r="M458" s="184" t="s">
        <v>19</v>
      </c>
      <c r="N458" s="185" t="s">
        <v>46</v>
      </c>
      <c r="O458" s="66"/>
      <c r="P458" s="186">
        <f>O458*H458</f>
        <v>0</v>
      </c>
      <c r="Q458" s="186">
        <v>0</v>
      </c>
      <c r="R458" s="186">
        <f>Q458*H458</f>
        <v>0</v>
      </c>
      <c r="S458" s="186">
        <v>0</v>
      </c>
      <c r="T458" s="187">
        <f>S458*H458</f>
        <v>0</v>
      </c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R458" s="188" t="s">
        <v>458</v>
      </c>
      <c r="AT458" s="188" t="s">
        <v>218</v>
      </c>
      <c r="AU458" s="188" t="s">
        <v>85</v>
      </c>
      <c r="AY458" s="19" t="s">
        <v>215</v>
      </c>
      <c r="BE458" s="189">
        <f>IF(N458="základní",J458,0)</f>
        <v>0</v>
      </c>
      <c r="BF458" s="189">
        <f>IF(N458="snížená",J458,0)</f>
        <v>0</v>
      </c>
      <c r="BG458" s="189">
        <f>IF(N458="zákl. přenesená",J458,0)</f>
        <v>0</v>
      </c>
      <c r="BH458" s="189">
        <f>IF(N458="sníž. přenesená",J458,0)</f>
        <v>0</v>
      </c>
      <c r="BI458" s="189">
        <f>IF(N458="nulová",J458,0)</f>
        <v>0</v>
      </c>
      <c r="BJ458" s="19" t="s">
        <v>83</v>
      </c>
      <c r="BK458" s="189">
        <f>ROUND(I458*H458,2)</f>
        <v>0</v>
      </c>
      <c r="BL458" s="19" t="s">
        <v>458</v>
      </c>
      <c r="BM458" s="188" t="s">
        <v>1197</v>
      </c>
    </row>
    <row r="459" spans="1:65" s="2" customFormat="1" ht="11.25">
      <c r="A459" s="36"/>
      <c r="B459" s="37"/>
      <c r="C459" s="38"/>
      <c r="D459" s="190" t="s">
        <v>224</v>
      </c>
      <c r="E459" s="38"/>
      <c r="F459" s="191" t="s">
        <v>612</v>
      </c>
      <c r="G459" s="38"/>
      <c r="H459" s="38"/>
      <c r="I459" s="192"/>
      <c r="J459" s="38"/>
      <c r="K459" s="38"/>
      <c r="L459" s="41"/>
      <c r="M459" s="193"/>
      <c r="N459" s="194"/>
      <c r="O459" s="66"/>
      <c r="P459" s="66"/>
      <c r="Q459" s="66"/>
      <c r="R459" s="66"/>
      <c r="S459" s="66"/>
      <c r="T459" s="67"/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T459" s="19" t="s">
        <v>224</v>
      </c>
      <c r="AU459" s="19" t="s">
        <v>85</v>
      </c>
    </row>
    <row r="460" spans="1:65" s="13" customFormat="1" ht="22.5">
      <c r="B460" s="195"/>
      <c r="C460" s="196"/>
      <c r="D460" s="197" t="s">
        <v>226</v>
      </c>
      <c r="E460" s="198" t="s">
        <v>19</v>
      </c>
      <c r="F460" s="199" t="s">
        <v>1198</v>
      </c>
      <c r="G460" s="196"/>
      <c r="H460" s="198" t="s">
        <v>19</v>
      </c>
      <c r="I460" s="200"/>
      <c r="J460" s="196"/>
      <c r="K460" s="196"/>
      <c r="L460" s="201"/>
      <c r="M460" s="202"/>
      <c r="N460" s="203"/>
      <c r="O460" s="203"/>
      <c r="P460" s="203"/>
      <c r="Q460" s="203"/>
      <c r="R460" s="203"/>
      <c r="S460" s="203"/>
      <c r="T460" s="204"/>
      <c r="AT460" s="205" t="s">
        <v>226</v>
      </c>
      <c r="AU460" s="205" t="s">
        <v>85</v>
      </c>
      <c r="AV460" s="13" t="s">
        <v>83</v>
      </c>
      <c r="AW460" s="13" t="s">
        <v>36</v>
      </c>
      <c r="AX460" s="13" t="s">
        <v>75</v>
      </c>
      <c r="AY460" s="205" t="s">
        <v>215</v>
      </c>
    </row>
    <row r="461" spans="1:65" s="13" customFormat="1" ht="11.25">
      <c r="B461" s="195"/>
      <c r="C461" s="196"/>
      <c r="D461" s="197" t="s">
        <v>226</v>
      </c>
      <c r="E461" s="198" t="s">
        <v>19</v>
      </c>
      <c r="F461" s="199" t="s">
        <v>1199</v>
      </c>
      <c r="G461" s="196"/>
      <c r="H461" s="198" t="s">
        <v>19</v>
      </c>
      <c r="I461" s="200"/>
      <c r="J461" s="196"/>
      <c r="K461" s="196"/>
      <c r="L461" s="201"/>
      <c r="M461" s="202"/>
      <c r="N461" s="203"/>
      <c r="O461" s="203"/>
      <c r="P461" s="203"/>
      <c r="Q461" s="203"/>
      <c r="R461" s="203"/>
      <c r="S461" s="203"/>
      <c r="T461" s="204"/>
      <c r="AT461" s="205" t="s">
        <v>226</v>
      </c>
      <c r="AU461" s="205" t="s">
        <v>85</v>
      </c>
      <c r="AV461" s="13" t="s">
        <v>83</v>
      </c>
      <c r="AW461" s="13" t="s">
        <v>36</v>
      </c>
      <c r="AX461" s="13" t="s">
        <v>75</v>
      </c>
      <c r="AY461" s="205" t="s">
        <v>215</v>
      </c>
    </row>
    <row r="462" spans="1:65" s="14" customFormat="1" ht="11.25">
      <c r="B462" s="206"/>
      <c r="C462" s="207"/>
      <c r="D462" s="197" t="s">
        <v>226</v>
      </c>
      <c r="E462" s="208" t="s">
        <v>19</v>
      </c>
      <c r="F462" s="209" t="s">
        <v>619</v>
      </c>
      <c r="G462" s="207"/>
      <c r="H462" s="210">
        <v>12</v>
      </c>
      <c r="I462" s="211"/>
      <c r="J462" s="207"/>
      <c r="K462" s="207"/>
      <c r="L462" s="212"/>
      <c r="M462" s="213"/>
      <c r="N462" s="214"/>
      <c r="O462" s="214"/>
      <c r="P462" s="214"/>
      <c r="Q462" s="214"/>
      <c r="R462" s="214"/>
      <c r="S462" s="214"/>
      <c r="T462" s="215"/>
      <c r="AT462" s="216" t="s">
        <v>226</v>
      </c>
      <c r="AU462" s="216" t="s">
        <v>85</v>
      </c>
      <c r="AV462" s="14" t="s">
        <v>85</v>
      </c>
      <c r="AW462" s="14" t="s">
        <v>36</v>
      </c>
      <c r="AX462" s="14" t="s">
        <v>75</v>
      </c>
      <c r="AY462" s="216" t="s">
        <v>215</v>
      </c>
    </row>
    <row r="463" spans="1:65" s="13" customFormat="1" ht="11.25">
      <c r="B463" s="195"/>
      <c r="C463" s="196"/>
      <c r="D463" s="197" t="s">
        <v>226</v>
      </c>
      <c r="E463" s="198" t="s">
        <v>19</v>
      </c>
      <c r="F463" s="199" t="s">
        <v>1200</v>
      </c>
      <c r="G463" s="196"/>
      <c r="H463" s="198" t="s">
        <v>19</v>
      </c>
      <c r="I463" s="200"/>
      <c r="J463" s="196"/>
      <c r="K463" s="196"/>
      <c r="L463" s="201"/>
      <c r="M463" s="202"/>
      <c r="N463" s="203"/>
      <c r="O463" s="203"/>
      <c r="P463" s="203"/>
      <c r="Q463" s="203"/>
      <c r="R463" s="203"/>
      <c r="S463" s="203"/>
      <c r="T463" s="204"/>
      <c r="AT463" s="205" t="s">
        <v>226</v>
      </c>
      <c r="AU463" s="205" t="s">
        <v>85</v>
      </c>
      <c r="AV463" s="13" t="s">
        <v>83</v>
      </c>
      <c r="AW463" s="13" t="s">
        <v>36</v>
      </c>
      <c r="AX463" s="13" t="s">
        <v>75</v>
      </c>
      <c r="AY463" s="205" t="s">
        <v>215</v>
      </c>
    </row>
    <row r="464" spans="1:65" s="14" customFormat="1" ht="11.25">
      <c r="B464" s="206"/>
      <c r="C464" s="207"/>
      <c r="D464" s="197" t="s">
        <v>226</v>
      </c>
      <c r="E464" s="208" t="s">
        <v>19</v>
      </c>
      <c r="F464" s="209" t="s">
        <v>617</v>
      </c>
      <c r="G464" s="207"/>
      <c r="H464" s="210">
        <v>16</v>
      </c>
      <c r="I464" s="211"/>
      <c r="J464" s="207"/>
      <c r="K464" s="207"/>
      <c r="L464" s="212"/>
      <c r="M464" s="213"/>
      <c r="N464" s="214"/>
      <c r="O464" s="214"/>
      <c r="P464" s="214"/>
      <c r="Q464" s="214"/>
      <c r="R464" s="214"/>
      <c r="S464" s="214"/>
      <c r="T464" s="215"/>
      <c r="AT464" s="216" t="s">
        <v>226</v>
      </c>
      <c r="AU464" s="216" t="s">
        <v>85</v>
      </c>
      <c r="AV464" s="14" t="s">
        <v>85</v>
      </c>
      <c r="AW464" s="14" t="s">
        <v>36</v>
      </c>
      <c r="AX464" s="14" t="s">
        <v>75</v>
      </c>
      <c r="AY464" s="216" t="s">
        <v>215</v>
      </c>
    </row>
    <row r="465" spans="1:65" s="13" customFormat="1" ht="11.25">
      <c r="B465" s="195"/>
      <c r="C465" s="196"/>
      <c r="D465" s="197" t="s">
        <v>226</v>
      </c>
      <c r="E465" s="198" t="s">
        <v>19</v>
      </c>
      <c r="F465" s="199" t="s">
        <v>1201</v>
      </c>
      <c r="G465" s="196"/>
      <c r="H465" s="198" t="s">
        <v>19</v>
      </c>
      <c r="I465" s="200"/>
      <c r="J465" s="196"/>
      <c r="K465" s="196"/>
      <c r="L465" s="201"/>
      <c r="M465" s="202"/>
      <c r="N465" s="203"/>
      <c r="O465" s="203"/>
      <c r="P465" s="203"/>
      <c r="Q465" s="203"/>
      <c r="R465" s="203"/>
      <c r="S465" s="203"/>
      <c r="T465" s="204"/>
      <c r="AT465" s="205" t="s">
        <v>226</v>
      </c>
      <c r="AU465" s="205" t="s">
        <v>85</v>
      </c>
      <c r="AV465" s="13" t="s">
        <v>83</v>
      </c>
      <c r="AW465" s="13" t="s">
        <v>36</v>
      </c>
      <c r="AX465" s="13" t="s">
        <v>75</v>
      </c>
      <c r="AY465" s="205" t="s">
        <v>215</v>
      </c>
    </row>
    <row r="466" spans="1:65" s="14" customFormat="1" ht="11.25">
      <c r="B466" s="206"/>
      <c r="C466" s="207"/>
      <c r="D466" s="197" t="s">
        <v>226</v>
      </c>
      <c r="E466" s="208" t="s">
        <v>19</v>
      </c>
      <c r="F466" s="209" t="s">
        <v>615</v>
      </c>
      <c r="G466" s="207"/>
      <c r="H466" s="210">
        <v>8</v>
      </c>
      <c r="I466" s="211"/>
      <c r="J466" s="207"/>
      <c r="K466" s="207"/>
      <c r="L466" s="212"/>
      <c r="M466" s="213"/>
      <c r="N466" s="214"/>
      <c r="O466" s="214"/>
      <c r="P466" s="214"/>
      <c r="Q466" s="214"/>
      <c r="R466" s="214"/>
      <c r="S466" s="214"/>
      <c r="T466" s="215"/>
      <c r="AT466" s="216" t="s">
        <v>226</v>
      </c>
      <c r="AU466" s="216" t="s">
        <v>85</v>
      </c>
      <c r="AV466" s="14" t="s">
        <v>85</v>
      </c>
      <c r="AW466" s="14" t="s">
        <v>36</v>
      </c>
      <c r="AX466" s="14" t="s">
        <v>75</v>
      </c>
      <c r="AY466" s="216" t="s">
        <v>215</v>
      </c>
    </row>
    <row r="467" spans="1:65" s="15" customFormat="1" ht="11.25">
      <c r="B467" s="227"/>
      <c r="C467" s="228"/>
      <c r="D467" s="197" t="s">
        <v>226</v>
      </c>
      <c r="E467" s="229" t="s">
        <v>19</v>
      </c>
      <c r="F467" s="230" t="s">
        <v>323</v>
      </c>
      <c r="G467" s="228"/>
      <c r="H467" s="231">
        <v>36</v>
      </c>
      <c r="I467" s="232"/>
      <c r="J467" s="228"/>
      <c r="K467" s="228"/>
      <c r="L467" s="233"/>
      <c r="M467" s="234"/>
      <c r="N467" s="235"/>
      <c r="O467" s="235"/>
      <c r="P467" s="235"/>
      <c r="Q467" s="235"/>
      <c r="R467" s="235"/>
      <c r="S467" s="235"/>
      <c r="T467" s="236"/>
      <c r="AT467" s="237" t="s">
        <v>226</v>
      </c>
      <c r="AU467" s="237" t="s">
        <v>85</v>
      </c>
      <c r="AV467" s="15" t="s">
        <v>222</v>
      </c>
      <c r="AW467" s="15" t="s">
        <v>36</v>
      </c>
      <c r="AX467" s="15" t="s">
        <v>83</v>
      </c>
      <c r="AY467" s="237" t="s">
        <v>215</v>
      </c>
    </row>
    <row r="468" spans="1:65" s="2" customFormat="1" ht="37.9" customHeight="1">
      <c r="A468" s="36"/>
      <c r="B468" s="37"/>
      <c r="C468" s="177" t="s">
        <v>644</v>
      </c>
      <c r="D468" s="177" t="s">
        <v>218</v>
      </c>
      <c r="E468" s="178" t="s">
        <v>621</v>
      </c>
      <c r="F468" s="179" t="s">
        <v>622</v>
      </c>
      <c r="G468" s="180" t="s">
        <v>96</v>
      </c>
      <c r="H468" s="181">
        <v>28.35</v>
      </c>
      <c r="I468" s="182"/>
      <c r="J468" s="183">
        <f>ROUND(I468*H468,2)</f>
        <v>0</v>
      </c>
      <c r="K468" s="179" t="s">
        <v>221</v>
      </c>
      <c r="L468" s="41"/>
      <c r="M468" s="184" t="s">
        <v>19</v>
      </c>
      <c r="N468" s="185" t="s">
        <v>46</v>
      </c>
      <c r="O468" s="66"/>
      <c r="P468" s="186">
        <f>O468*H468</f>
        <v>0</v>
      </c>
      <c r="Q468" s="186">
        <v>3.7399999999999998E-3</v>
      </c>
      <c r="R468" s="186">
        <f>Q468*H468</f>
        <v>0.106029</v>
      </c>
      <c r="S468" s="186">
        <v>0</v>
      </c>
      <c r="T468" s="187">
        <f>S468*H468</f>
        <v>0</v>
      </c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R468" s="188" t="s">
        <v>458</v>
      </c>
      <c r="AT468" s="188" t="s">
        <v>218</v>
      </c>
      <c r="AU468" s="188" t="s">
        <v>85</v>
      </c>
      <c r="AY468" s="19" t="s">
        <v>215</v>
      </c>
      <c r="BE468" s="189">
        <f>IF(N468="základní",J468,0)</f>
        <v>0</v>
      </c>
      <c r="BF468" s="189">
        <f>IF(N468="snížená",J468,0)</f>
        <v>0</v>
      </c>
      <c r="BG468" s="189">
        <f>IF(N468="zákl. přenesená",J468,0)</f>
        <v>0</v>
      </c>
      <c r="BH468" s="189">
        <f>IF(N468="sníž. přenesená",J468,0)</f>
        <v>0</v>
      </c>
      <c r="BI468" s="189">
        <f>IF(N468="nulová",J468,0)</f>
        <v>0</v>
      </c>
      <c r="BJ468" s="19" t="s">
        <v>83</v>
      </c>
      <c r="BK468" s="189">
        <f>ROUND(I468*H468,2)</f>
        <v>0</v>
      </c>
      <c r="BL468" s="19" t="s">
        <v>458</v>
      </c>
      <c r="BM468" s="188" t="s">
        <v>1202</v>
      </c>
    </row>
    <row r="469" spans="1:65" s="2" customFormat="1" ht="11.25">
      <c r="A469" s="36"/>
      <c r="B469" s="37"/>
      <c r="C469" s="38"/>
      <c r="D469" s="190" t="s">
        <v>224</v>
      </c>
      <c r="E469" s="38"/>
      <c r="F469" s="191" t="s">
        <v>624</v>
      </c>
      <c r="G469" s="38"/>
      <c r="H469" s="38"/>
      <c r="I469" s="192"/>
      <c r="J469" s="38"/>
      <c r="K469" s="38"/>
      <c r="L469" s="41"/>
      <c r="M469" s="193"/>
      <c r="N469" s="194"/>
      <c r="O469" s="66"/>
      <c r="P469" s="66"/>
      <c r="Q469" s="66"/>
      <c r="R469" s="66"/>
      <c r="S469" s="66"/>
      <c r="T469" s="67"/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T469" s="19" t="s">
        <v>224</v>
      </c>
      <c r="AU469" s="19" t="s">
        <v>85</v>
      </c>
    </row>
    <row r="470" spans="1:65" s="13" customFormat="1" ht="11.25">
      <c r="B470" s="195"/>
      <c r="C470" s="196"/>
      <c r="D470" s="197" t="s">
        <v>226</v>
      </c>
      <c r="E470" s="198" t="s">
        <v>19</v>
      </c>
      <c r="F470" s="199" t="s">
        <v>1203</v>
      </c>
      <c r="G470" s="196"/>
      <c r="H470" s="198" t="s">
        <v>19</v>
      </c>
      <c r="I470" s="200"/>
      <c r="J470" s="196"/>
      <c r="K470" s="196"/>
      <c r="L470" s="201"/>
      <c r="M470" s="202"/>
      <c r="N470" s="203"/>
      <c r="O470" s="203"/>
      <c r="P470" s="203"/>
      <c r="Q470" s="203"/>
      <c r="R470" s="203"/>
      <c r="S470" s="203"/>
      <c r="T470" s="204"/>
      <c r="AT470" s="205" t="s">
        <v>226</v>
      </c>
      <c r="AU470" s="205" t="s">
        <v>85</v>
      </c>
      <c r="AV470" s="13" t="s">
        <v>83</v>
      </c>
      <c r="AW470" s="13" t="s">
        <v>36</v>
      </c>
      <c r="AX470" s="13" t="s">
        <v>75</v>
      </c>
      <c r="AY470" s="205" t="s">
        <v>215</v>
      </c>
    </row>
    <row r="471" spans="1:65" s="14" customFormat="1" ht="11.25">
      <c r="B471" s="206"/>
      <c r="C471" s="207"/>
      <c r="D471" s="197" t="s">
        <v>226</v>
      </c>
      <c r="E471" s="208" t="s">
        <v>19</v>
      </c>
      <c r="F471" s="209" t="s">
        <v>1204</v>
      </c>
      <c r="G471" s="207"/>
      <c r="H471" s="210">
        <v>28.35</v>
      </c>
      <c r="I471" s="211"/>
      <c r="J471" s="207"/>
      <c r="K471" s="207"/>
      <c r="L471" s="212"/>
      <c r="M471" s="213"/>
      <c r="N471" s="214"/>
      <c r="O471" s="214"/>
      <c r="P471" s="214"/>
      <c r="Q471" s="214"/>
      <c r="R471" s="214"/>
      <c r="S471" s="214"/>
      <c r="T471" s="215"/>
      <c r="AT471" s="216" t="s">
        <v>226</v>
      </c>
      <c r="AU471" s="216" t="s">
        <v>85</v>
      </c>
      <c r="AV471" s="14" t="s">
        <v>85</v>
      </c>
      <c r="AW471" s="14" t="s">
        <v>36</v>
      </c>
      <c r="AX471" s="14" t="s">
        <v>83</v>
      </c>
      <c r="AY471" s="216" t="s">
        <v>215</v>
      </c>
    </row>
    <row r="472" spans="1:65" s="2" customFormat="1" ht="44.25" customHeight="1">
      <c r="A472" s="36"/>
      <c r="B472" s="37"/>
      <c r="C472" s="177" t="s">
        <v>627</v>
      </c>
      <c r="D472" s="177" t="s">
        <v>218</v>
      </c>
      <c r="E472" s="178" t="s">
        <v>628</v>
      </c>
      <c r="F472" s="179" t="s">
        <v>629</v>
      </c>
      <c r="G472" s="180" t="s">
        <v>96</v>
      </c>
      <c r="H472" s="181">
        <v>253.33</v>
      </c>
      <c r="I472" s="182"/>
      <c r="J472" s="183">
        <f>ROUND(I472*H472,2)</f>
        <v>0</v>
      </c>
      <c r="K472" s="179" t="s">
        <v>221</v>
      </c>
      <c r="L472" s="41"/>
      <c r="M472" s="184" t="s">
        <v>19</v>
      </c>
      <c r="N472" s="185" t="s">
        <v>46</v>
      </c>
      <c r="O472" s="66"/>
      <c r="P472" s="186">
        <f>O472*H472</f>
        <v>0</v>
      </c>
      <c r="Q472" s="186">
        <v>2.9499999999999999E-3</v>
      </c>
      <c r="R472" s="186">
        <f>Q472*H472</f>
        <v>0.74732350000000003</v>
      </c>
      <c r="S472" s="186">
        <v>0</v>
      </c>
      <c r="T472" s="187">
        <f>S472*H472</f>
        <v>0</v>
      </c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R472" s="188" t="s">
        <v>458</v>
      </c>
      <c r="AT472" s="188" t="s">
        <v>218</v>
      </c>
      <c r="AU472" s="188" t="s">
        <v>85</v>
      </c>
      <c r="AY472" s="19" t="s">
        <v>215</v>
      </c>
      <c r="BE472" s="189">
        <f>IF(N472="základní",J472,0)</f>
        <v>0</v>
      </c>
      <c r="BF472" s="189">
        <f>IF(N472="snížená",J472,0)</f>
        <v>0</v>
      </c>
      <c r="BG472" s="189">
        <f>IF(N472="zákl. přenesená",J472,0)</f>
        <v>0</v>
      </c>
      <c r="BH472" s="189">
        <f>IF(N472="sníž. přenesená",J472,0)</f>
        <v>0</v>
      </c>
      <c r="BI472" s="189">
        <f>IF(N472="nulová",J472,0)</f>
        <v>0</v>
      </c>
      <c r="BJ472" s="19" t="s">
        <v>83</v>
      </c>
      <c r="BK472" s="189">
        <f>ROUND(I472*H472,2)</f>
        <v>0</v>
      </c>
      <c r="BL472" s="19" t="s">
        <v>458</v>
      </c>
      <c r="BM472" s="188" t="s">
        <v>1205</v>
      </c>
    </row>
    <row r="473" spans="1:65" s="2" customFormat="1" ht="11.25">
      <c r="A473" s="36"/>
      <c r="B473" s="37"/>
      <c r="C473" s="38"/>
      <c r="D473" s="190" t="s">
        <v>224</v>
      </c>
      <c r="E473" s="38"/>
      <c r="F473" s="191" t="s">
        <v>631</v>
      </c>
      <c r="G473" s="38"/>
      <c r="H473" s="38"/>
      <c r="I473" s="192"/>
      <c r="J473" s="38"/>
      <c r="K473" s="38"/>
      <c r="L473" s="41"/>
      <c r="M473" s="193"/>
      <c r="N473" s="194"/>
      <c r="O473" s="66"/>
      <c r="P473" s="66"/>
      <c r="Q473" s="66"/>
      <c r="R473" s="66"/>
      <c r="S473" s="66"/>
      <c r="T473" s="67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T473" s="19" t="s">
        <v>224</v>
      </c>
      <c r="AU473" s="19" t="s">
        <v>85</v>
      </c>
    </row>
    <row r="474" spans="1:65" s="13" customFormat="1" ht="22.5">
      <c r="B474" s="195"/>
      <c r="C474" s="196"/>
      <c r="D474" s="197" t="s">
        <v>226</v>
      </c>
      <c r="E474" s="198" t="s">
        <v>19</v>
      </c>
      <c r="F474" s="199" t="s">
        <v>1206</v>
      </c>
      <c r="G474" s="196"/>
      <c r="H474" s="198" t="s">
        <v>19</v>
      </c>
      <c r="I474" s="200"/>
      <c r="J474" s="196"/>
      <c r="K474" s="196"/>
      <c r="L474" s="201"/>
      <c r="M474" s="202"/>
      <c r="N474" s="203"/>
      <c r="O474" s="203"/>
      <c r="P474" s="203"/>
      <c r="Q474" s="203"/>
      <c r="R474" s="203"/>
      <c r="S474" s="203"/>
      <c r="T474" s="204"/>
      <c r="AT474" s="205" t="s">
        <v>226</v>
      </c>
      <c r="AU474" s="205" t="s">
        <v>85</v>
      </c>
      <c r="AV474" s="13" t="s">
        <v>83</v>
      </c>
      <c r="AW474" s="13" t="s">
        <v>36</v>
      </c>
      <c r="AX474" s="13" t="s">
        <v>75</v>
      </c>
      <c r="AY474" s="205" t="s">
        <v>215</v>
      </c>
    </row>
    <row r="475" spans="1:65" s="14" customFormat="1" ht="11.25">
      <c r="B475" s="206"/>
      <c r="C475" s="207"/>
      <c r="D475" s="197" t="s">
        <v>226</v>
      </c>
      <c r="E475" s="208" t="s">
        <v>19</v>
      </c>
      <c r="F475" s="209" t="s">
        <v>1207</v>
      </c>
      <c r="G475" s="207"/>
      <c r="H475" s="210">
        <v>137.38999999999999</v>
      </c>
      <c r="I475" s="211"/>
      <c r="J475" s="207"/>
      <c r="K475" s="207"/>
      <c r="L475" s="212"/>
      <c r="M475" s="213"/>
      <c r="N475" s="214"/>
      <c r="O475" s="214"/>
      <c r="P475" s="214"/>
      <c r="Q475" s="214"/>
      <c r="R475" s="214"/>
      <c r="S475" s="214"/>
      <c r="T475" s="215"/>
      <c r="AT475" s="216" t="s">
        <v>226</v>
      </c>
      <c r="AU475" s="216" t="s">
        <v>85</v>
      </c>
      <c r="AV475" s="14" t="s">
        <v>85</v>
      </c>
      <c r="AW475" s="14" t="s">
        <v>36</v>
      </c>
      <c r="AX475" s="14" t="s">
        <v>75</v>
      </c>
      <c r="AY475" s="216" t="s">
        <v>215</v>
      </c>
    </row>
    <row r="476" spans="1:65" s="13" customFormat="1" ht="11.25">
      <c r="B476" s="195"/>
      <c r="C476" s="196"/>
      <c r="D476" s="197" t="s">
        <v>226</v>
      </c>
      <c r="E476" s="198" t="s">
        <v>19</v>
      </c>
      <c r="F476" s="199" t="s">
        <v>1208</v>
      </c>
      <c r="G476" s="196"/>
      <c r="H476" s="198" t="s">
        <v>19</v>
      </c>
      <c r="I476" s="200"/>
      <c r="J476" s="196"/>
      <c r="K476" s="196"/>
      <c r="L476" s="201"/>
      <c r="M476" s="202"/>
      <c r="N476" s="203"/>
      <c r="O476" s="203"/>
      <c r="P476" s="203"/>
      <c r="Q476" s="203"/>
      <c r="R476" s="203"/>
      <c r="S476" s="203"/>
      <c r="T476" s="204"/>
      <c r="AT476" s="205" t="s">
        <v>226</v>
      </c>
      <c r="AU476" s="205" t="s">
        <v>85</v>
      </c>
      <c r="AV476" s="13" t="s">
        <v>83</v>
      </c>
      <c r="AW476" s="13" t="s">
        <v>36</v>
      </c>
      <c r="AX476" s="13" t="s">
        <v>75</v>
      </c>
      <c r="AY476" s="205" t="s">
        <v>215</v>
      </c>
    </row>
    <row r="477" spans="1:65" s="14" customFormat="1" ht="11.25">
      <c r="B477" s="206"/>
      <c r="C477" s="207"/>
      <c r="D477" s="197" t="s">
        <v>226</v>
      </c>
      <c r="E477" s="208" t="s">
        <v>19</v>
      </c>
      <c r="F477" s="209" t="s">
        <v>1209</v>
      </c>
      <c r="G477" s="207"/>
      <c r="H477" s="210">
        <v>6.82</v>
      </c>
      <c r="I477" s="211"/>
      <c r="J477" s="207"/>
      <c r="K477" s="207"/>
      <c r="L477" s="212"/>
      <c r="M477" s="213"/>
      <c r="N477" s="214"/>
      <c r="O477" s="214"/>
      <c r="P477" s="214"/>
      <c r="Q477" s="214"/>
      <c r="R477" s="214"/>
      <c r="S477" s="214"/>
      <c r="T477" s="215"/>
      <c r="AT477" s="216" t="s">
        <v>226</v>
      </c>
      <c r="AU477" s="216" t="s">
        <v>85</v>
      </c>
      <c r="AV477" s="14" t="s">
        <v>85</v>
      </c>
      <c r="AW477" s="14" t="s">
        <v>36</v>
      </c>
      <c r="AX477" s="14" t="s">
        <v>75</v>
      </c>
      <c r="AY477" s="216" t="s">
        <v>215</v>
      </c>
    </row>
    <row r="478" spans="1:65" s="13" customFormat="1" ht="22.5">
      <c r="B478" s="195"/>
      <c r="C478" s="196"/>
      <c r="D478" s="197" t="s">
        <v>226</v>
      </c>
      <c r="E478" s="198" t="s">
        <v>19</v>
      </c>
      <c r="F478" s="199" t="s">
        <v>1210</v>
      </c>
      <c r="G478" s="196"/>
      <c r="H478" s="198" t="s">
        <v>19</v>
      </c>
      <c r="I478" s="200"/>
      <c r="J478" s="196"/>
      <c r="K478" s="196"/>
      <c r="L478" s="201"/>
      <c r="M478" s="202"/>
      <c r="N478" s="203"/>
      <c r="O478" s="203"/>
      <c r="P478" s="203"/>
      <c r="Q478" s="203"/>
      <c r="R478" s="203"/>
      <c r="S478" s="203"/>
      <c r="T478" s="204"/>
      <c r="AT478" s="205" t="s">
        <v>226</v>
      </c>
      <c r="AU478" s="205" t="s">
        <v>85</v>
      </c>
      <c r="AV478" s="13" t="s">
        <v>83</v>
      </c>
      <c r="AW478" s="13" t="s">
        <v>36</v>
      </c>
      <c r="AX478" s="13" t="s">
        <v>75</v>
      </c>
      <c r="AY478" s="205" t="s">
        <v>215</v>
      </c>
    </row>
    <row r="479" spans="1:65" s="14" customFormat="1" ht="11.25">
      <c r="B479" s="206"/>
      <c r="C479" s="207"/>
      <c r="D479" s="197" t="s">
        <v>226</v>
      </c>
      <c r="E479" s="208" t="s">
        <v>19</v>
      </c>
      <c r="F479" s="209" t="s">
        <v>1211</v>
      </c>
      <c r="G479" s="207"/>
      <c r="H479" s="210">
        <v>109.12</v>
      </c>
      <c r="I479" s="211"/>
      <c r="J479" s="207"/>
      <c r="K479" s="207"/>
      <c r="L479" s="212"/>
      <c r="M479" s="213"/>
      <c r="N479" s="214"/>
      <c r="O479" s="214"/>
      <c r="P479" s="214"/>
      <c r="Q479" s="214"/>
      <c r="R479" s="214"/>
      <c r="S479" s="214"/>
      <c r="T479" s="215"/>
      <c r="AT479" s="216" t="s">
        <v>226</v>
      </c>
      <c r="AU479" s="216" t="s">
        <v>85</v>
      </c>
      <c r="AV479" s="14" t="s">
        <v>85</v>
      </c>
      <c r="AW479" s="14" t="s">
        <v>36</v>
      </c>
      <c r="AX479" s="14" t="s">
        <v>75</v>
      </c>
      <c r="AY479" s="216" t="s">
        <v>215</v>
      </c>
    </row>
    <row r="480" spans="1:65" s="15" customFormat="1" ht="11.25">
      <c r="B480" s="227"/>
      <c r="C480" s="228"/>
      <c r="D480" s="197" t="s">
        <v>226</v>
      </c>
      <c r="E480" s="229" t="s">
        <v>19</v>
      </c>
      <c r="F480" s="230" t="s">
        <v>1212</v>
      </c>
      <c r="G480" s="228"/>
      <c r="H480" s="231">
        <v>253.33</v>
      </c>
      <c r="I480" s="232"/>
      <c r="J480" s="228"/>
      <c r="K480" s="228"/>
      <c r="L480" s="233"/>
      <c r="M480" s="234"/>
      <c r="N480" s="235"/>
      <c r="O480" s="235"/>
      <c r="P480" s="235"/>
      <c r="Q480" s="235"/>
      <c r="R480" s="235"/>
      <c r="S480" s="235"/>
      <c r="T480" s="236"/>
      <c r="AT480" s="237" t="s">
        <v>226</v>
      </c>
      <c r="AU480" s="237" t="s">
        <v>85</v>
      </c>
      <c r="AV480" s="15" t="s">
        <v>222</v>
      </c>
      <c r="AW480" s="15" t="s">
        <v>36</v>
      </c>
      <c r="AX480" s="15" t="s">
        <v>83</v>
      </c>
      <c r="AY480" s="237" t="s">
        <v>215</v>
      </c>
    </row>
    <row r="481" spans="1:65" s="2" customFormat="1" ht="37.9" customHeight="1">
      <c r="A481" s="36"/>
      <c r="B481" s="37"/>
      <c r="C481" s="177" t="s">
        <v>358</v>
      </c>
      <c r="D481" s="177" t="s">
        <v>218</v>
      </c>
      <c r="E481" s="178" t="s">
        <v>645</v>
      </c>
      <c r="F481" s="179" t="s">
        <v>646</v>
      </c>
      <c r="G481" s="180" t="s">
        <v>96</v>
      </c>
      <c r="H481" s="181">
        <v>148.88999999999999</v>
      </c>
      <c r="I481" s="182"/>
      <c r="J481" s="183">
        <f>ROUND(I481*H481,2)</f>
        <v>0</v>
      </c>
      <c r="K481" s="179" t="s">
        <v>221</v>
      </c>
      <c r="L481" s="41"/>
      <c r="M481" s="184" t="s">
        <v>19</v>
      </c>
      <c r="N481" s="185" t="s">
        <v>46</v>
      </c>
      <c r="O481" s="66"/>
      <c r="P481" s="186">
        <f>O481*H481</f>
        <v>0</v>
      </c>
      <c r="Q481" s="186">
        <v>2.0600000000000002E-3</v>
      </c>
      <c r="R481" s="186">
        <f>Q481*H481</f>
        <v>0.30671340000000002</v>
      </c>
      <c r="S481" s="186">
        <v>0</v>
      </c>
      <c r="T481" s="187">
        <f>S481*H481</f>
        <v>0</v>
      </c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R481" s="188" t="s">
        <v>458</v>
      </c>
      <c r="AT481" s="188" t="s">
        <v>218</v>
      </c>
      <c r="AU481" s="188" t="s">
        <v>85</v>
      </c>
      <c r="AY481" s="19" t="s">
        <v>215</v>
      </c>
      <c r="BE481" s="189">
        <f>IF(N481="základní",J481,0)</f>
        <v>0</v>
      </c>
      <c r="BF481" s="189">
        <f>IF(N481="snížená",J481,0)</f>
        <v>0</v>
      </c>
      <c r="BG481" s="189">
        <f>IF(N481="zákl. přenesená",J481,0)</f>
        <v>0</v>
      </c>
      <c r="BH481" s="189">
        <f>IF(N481="sníž. přenesená",J481,0)</f>
        <v>0</v>
      </c>
      <c r="BI481" s="189">
        <f>IF(N481="nulová",J481,0)</f>
        <v>0</v>
      </c>
      <c r="BJ481" s="19" t="s">
        <v>83</v>
      </c>
      <c r="BK481" s="189">
        <f>ROUND(I481*H481,2)</f>
        <v>0</v>
      </c>
      <c r="BL481" s="19" t="s">
        <v>458</v>
      </c>
      <c r="BM481" s="188" t="s">
        <v>1213</v>
      </c>
    </row>
    <row r="482" spans="1:65" s="2" customFormat="1" ht="11.25">
      <c r="A482" s="36"/>
      <c r="B482" s="37"/>
      <c r="C482" s="38"/>
      <c r="D482" s="190" t="s">
        <v>224</v>
      </c>
      <c r="E482" s="38"/>
      <c r="F482" s="191" t="s">
        <v>648</v>
      </c>
      <c r="G482" s="38"/>
      <c r="H482" s="38"/>
      <c r="I482" s="192"/>
      <c r="J482" s="38"/>
      <c r="K482" s="38"/>
      <c r="L482" s="41"/>
      <c r="M482" s="193"/>
      <c r="N482" s="194"/>
      <c r="O482" s="66"/>
      <c r="P482" s="66"/>
      <c r="Q482" s="66"/>
      <c r="R482" s="66"/>
      <c r="S482" s="66"/>
      <c r="T482" s="67"/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T482" s="19" t="s">
        <v>224</v>
      </c>
      <c r="AU482" s="19" t="s">
        <v>85</v>
      </c>
    </row>
    <row r="483" spans="1:65" s="13" customFormat="1" ht="22.5">
      <c r="B483" s="195"/>
      <c r="C483" s="196"/>
      <c r="D483" s="197" t="s">
        <v>226</v>
      </c>
      <c r="E483" s="198" t="s">
        <v>19</v>
      </c>
      <c r="F483" s="199" t="s">
        <v>1214</v>
      </c>
      <c r="G483" s="196"/>
      <c r="H483" s="198" t="s">
        <v>19</v>
      </c>
      <c r="I483" s="200"/>
      <c r="J483" s="196"/>
      <c r="K483" s="196"/>
      <c r="L483" s="201"/>
      <c r="M483" s="202"/>
      <c r="N483" s="203"/>
      <c r="O483" s="203"/>
      <c r="P483" s="203"/>
      <c r="Q483" s="203"/>
      <c r="R483" s="203"/>
      <c r="S483" s="203"/>
      <c r="T483" s="204"/>
      <c r="AT483" s="205" t="s">
        <v>226</v>
      </c>
      <c r="AU483" s="205" t="s">
        <v>85</v>
      </c>
      <c r="AV483" s="13" t="s">
        <v>83</v>
      </c>
      <c r="AW483" s="13" t="s">
        <v>36</v>
      </c>
      <c r="AX483" s="13" t="s">
        <v>75</v>
      </c>
      <c r="AY483" s="205" t="s">
        <v>215</v>
      </c>
    </row>
    <row r="484" spans="1:65" s="14" customFormat="1" ht="11.25">
      <c r="B484" s="206"/>
      <c r="C484" s="207"/>
      <c r="D484" s="197" t="s">
        <v>226</v>
      </c>
      <c r="E484" s="208" t="s">
        <v>19</v>
      </c>
      <c r="F484" s="209" t="s">
        <v>1215</v>
      </c>
      <c r="G484" s="207"/>
      <c r="H484" s="210">
        <v>148.88999999999999</v>
      </c>
      <c r="I484" s="211"/>
      <c r="J484" s="207"/>
      <c r="K484" s="207"/>
      <c r="L484" s="212"/>
      <c r="M484" s="213"/>
      <c r="N484" s="214"/>
      <c r="O484" s="214"/>
      <c r="P484" s="214"/>
      <c r="Q484" s="214"/>
      <c r="R484" s="214"/>
      <c r="S484" s="214"/>
      <c r="T484" s="215"/>
      <c r="AT484" s="216" t="s">
        <v>226</v>
      </c>
      <c r="AU484" s="216" t="s">
        <v>85</v>
      </c>
      <c r="AV484" s="14" t="s">
        <v>85</v>
      </c>
      <c r="AW484" s="14" t="s">
        <v>36</v>
      </c>
      <c r="AX484" s="14" t="s">
        <v>75</v>
      </c>
      <c r="AY484" s="216" t="s">
        <v>215</v>
      </c>
    </row>
    <row r="485" spans="1:65" s="15" customFormat="1" ht="11.25">
      <c r="B485" s="227"/>
      <c r="C485" s="228"/>
      <c r="D485" s="197" t="s">
        <v>226</v>
      </c>
      <c r="E485" s="229" t="s">
        <v>19</v>
      </c>
      <c r="F485" s="230" t="s">
        <v>323</v>
      </c>
      <c r="G485" s="228"/>
      <c r="H485" s="231">
        <v>148.88999999999999</v>
      </c>
      <c r="I485" s="232"/>
      <c r="J485" s="228"/>
      <c r="K485" s="228"/>
      <c r="L485" s="233"/>
      <c r="M485" s="234"/>
      <c r="N485" s="235"/>
      <c r="O485" s="235"/>
      <c r="P485" s="235"/>
      <c r="Q485" s="235"/>
      <c r="R485" s="235"/>
      <c r="S485" s="235"/>
      <c r="T485" s="236"/>
      <c r="AT485" s="237" t="s">
        <v>226</v>
      </c>
      <c r="AU485" s="237" t="s">
        <v>85</v>
      </c>
      <c r="AV485" s="15" t="s">
        <v>222</v>
      </c>
      <c r="AW485" s="15" t="s">
        <v>36</v>
      </c>
      <c r="AX485" s="15" t="s">
        <v>83</v>
      </c>
      <c r="AY485" s="237" t="s">
        <v>215</v>
      </c>
    </row>
    <row r="486" spans="1:65" s="2" customFormat="1" ht="49.15" customHeight="1">
      <c r="A486" s="36"/>
      <c r="B486" s="37"/>
      <c r="C486" s="177" t="s">
        <v>651</v>
      </c>
      <c r="D486" s="177" t="s">
        <v>218</v>
      </c>
      <c r="E486" s="178" t="s">
        <v>652</v>
      </c>
      <c r="F486" s="179" t="s">
        <v>653</v>
      </c>
      <c r="G486" s="180" t="s">
        <v>271</v>
      </c>
      <c r="H486" s="181">
        <v>1.8939999999999999</v>
      </c>
      <c r="I486" s="182"/>
      <c r="J486" s="183">
        <f>ROUND(I486*H486,2)</f>
        <v>0</v>
      </c>
      <c r="K486" s="179" t="s">
        <v>221</v>
      </c>
      <c r="L486" s="41"/>
      <c r="M486" s="184" t="s">
        <v>19</v>
      </c>
      <c r="N486" s="185" t="s">
        <v>46</v>
      </c>
      <c r="O486" s="66"/>
      <c r="P486" s="186">
        <f>O486*H486</f>
        <v>0</v>
      </c>
      <c r="Q486" s="186">
        <v>0</v>
      </c>
      <c r="R486" s="186">
        <f>Q486*H486</f>
        <v>0</v>
      </c>
      <c r="S486" s="186">
        <v>0</v>
      </c>
      <c r="T486" s="187">
        <f>S486*H486</f>
        <v>0</v>
      </c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R486" s="188" t="s">
        <v>458</v>
      </c>
      <c r="AT486" s="188" t="s">
        <v>218</v>
      </c>
      <c r="AU486" s="188" t="s">
        <v>85</v>
      </c>
      <c r="AY486" s="19" t="s">
        <v>215</v>
      </c>
      <c r="BE486" s="189">
        <f>IF(N486="základní",J486,0)</f>
        <v>0</v>
      </c>
      <c r="BF486" s="189">
        <f>IF(N486="snížená",J486,0)</f>
        <v>0</v>
      </c>
      <c r="BG486" s="189">
        <f>IF(N486="zákl. přenesená",J486,0)</f>
        <v>0</v>
      </c>
      <c r="BH486" s="189">
        <f>IF(N486="sníž. přenesená",J486,0)</f>
        <v>0</v>
      </c>
      <c r="BI486" s="189">
        <f>IF(N486="nulová",J486,0)</f>
        <v>0</v>
      </c>
      <c r="BJ486" s="19" t="s">
        <v>83</v>
      </c>
      <c r="BK486" s="189">
        <f>ROUND(I486*H486,2)</f>
        <v>0</v>
      </c>
      <c r="BL486" s="19" t="s">
        <v>458</v>
      </c>
      <c r="BM486" s="188" t="s">
        <v>1216</v>
      </c>
    </row>
    <row r="487" spans="1:65" s="2" customFormat="1" ht="11.25">
      <c r="A487" s="36"/>
      <c r="B487" s="37"/>
      <c r="C487" s="38"/>
      <c r="D487" s="190" t="s">
        <v>224</v>
      </c>
      <c r="E487" s="38"/>
      <c r="F487" s="191" t="s">
        <v>655</v>
      </c>
      <c r="G487" s="38"/>
      <c r="H487" s="38"/>
      <c r="I487" s="192"/>
      <c r="J487" s="38"/>
      <c r="K487" s="38"/>
      <c r="L487" s="41"/>
      <c r="M487" s="193"/>
      <c r="N487" s="194"/>
      <c r="O487" s="66"/>
      <c r="P487" s="66"/>
      <c r="Q487" s="66"/>
      <c r="R487" s="66"/>
      <c r="S487" s="66"/>
      <c r="T487" s="67"/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T487" s="19" t="s">
        <v>224</v>
      </c>
      <c r="AU487" s="19" t="s">
        <v>85</v>
      </c>
    </row>
    <row r="488" spans="1:65" s="12" customFormat="1" ht="22.9" customHeight="1">
      <c r="B488" s="161"/>
      <c r="C488" s="162"/>
      <c r="D488" s="163" t="s">
        <v>74</v>
      </c>
      <c r="E488" s="175" t="s">
        <v>656</v>
      </c>
      <c r="F488" s="175" t="s">
        <v>657</v>
      </c>
      <c r="G488" s="162"/>
      <c r="H488" s="162"/>
      <c r="I488" s="165"/>
      <c r="J488" s="176">
        <f>BK488</f>
        <v>0</v>
      </c>
      <c r="K488" s="162"/>
      <c r="L488" s="167"/>
      <c r="M488" s="168"/>
      <c r="N488" s="169"/>
      <c r="O488" s="169"/>
      <c r="P488" s="170">
        <f>SUM(P489:P517)</f>
        <v>0</v>
      </c>
      <c r="Q488" s="169"/>
      <c r="R488" s="170">
        <f>SUM(R489:R517)</f>
        <v>0.21711859999999999</v>
      </c>
      <c r="S488" s="169"/>
      <c r="T488" s="171">
        <f>SUM(T489:T517)</f>
        <v>0.38847999999999999</v>
      </c>
      <c r="AR488" s="172" t="s">
        <v>85</v>
      </c>
      <c r="AT488" s="173" t="s">
        <v>74</v>
      </c>
      <c r="AU488" s="173" t="s">
        <v>83</v>
      </c>
      <c r="AY488" s="172" t="s">
        <v>215</v>
      </c>
      <c r="BK488" s="174">
        <f>SUM(BK489:BK517)</f>
        <v>0</v>
      </c>
    </row>
    <row r="489" spans="1:65" s="2" customFormat="1" ht="37.9" customHeight="1">
      <c r="A489" s="36"/>
      <c r="B489" s="37"/>
      <c r="C489" s="177" t="s">
        <v>560</v>
      </c>
      <c r="D489" s="177" t="s">
        <v>218</v>
      </c>
      <c r="E489" s="178" t="s">
        <v>1217</v>
      </c>
      <c r="F489" s="179" t="s">
        <v>1218</v>
      </c>
      <c r="G489" s="180" t="s">
        <v>91</v>
      </c>
      <c r="H489" s="181">
        <v>0.16</v>
      </c>
      <c r="I489" s="182"/>
      <c r="J489" s="183">
        <f>ROUND(I489*H489,2)</f>
        <v>0</v>
      </c>
      <c r="K489" s="179" t="s">
        <v>221</v>
      </c>
      <c r="L489" s="41"/>
      <c r="M489" s="184" t="s">
        <v>19</v>
      </c>
      <c r="N489" s="185" t="s">
        <v>46</v>
      </c>
      <c r="O489" s="66"/>
      <c r="P489" s="186">
        <f>O489*H489</f>
        <v>0</v>
      </c>
      <c r="Q489" s="186">
        <v>1.2E-4</v>
      </c>
      <c r="R489" s="186">
        <f>Q489*H489</f>
        <v>1.9200000000000003E-5</v>
      </c>
      <c r="S489" s="186">
        <v>0</v>
      </c>
      <c r="T489" s="187">
        <f>S489*H489</f>
        <v>0</v>
      </c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R489" s="188" t="s">
        <v>458</v>
      </c>
      <c r="AT489" s="188" t="s">
        <v>218</v>
      </c>
      <c r="AU489" s="188" t="s">
        <v>85</v>
      </c>
      <c r="AY489" s="19" t="s">
        <v>215</v>
      </c>
      <c r="BE489" s="189">
        <f>IF(N489="základní",J489,0)</f>
        <v>0</v>
      </c>
      <c r="BF489" s="189">
        <f>IF(N489="snížená",J489,0)</f>
        <v>0</v>
      </c>
      <c r="BG489" s="189">
        <f>IF(N489="zákl. přenesená",J489,0)</f>
        <v>0</v>
      </c>
      <c r="BH489" s="189">
        <f>IF(N489="sníž. přenesená",J489,0)</f>
        <v>0</v>
      </c>
      <c r="BI489" s="189">
        <f>IF(N489="nulová",J489,0)</f>
        <v>0</v>
      </c>
      <c r="BJ489" s="19" t="s">
        <v>83</v>
      </c>
      <c r="BK489" s="189">
        <f>ROUND(I489*H489,2)</f>
        <v>0</v>
      </c>
      <c r="BL489" s="19" t="s">
        <v>458</v>
      </c>
      <c r="BM489" s="188" t="s">
        <v>1219</v>
      </c>
    </row>
    <row r="490" spans="1:65" s="2" customFormat="1" ht="11.25">
      <c r="A490" s="36"/>
      <c r="B490" s="37"/>
      <c r="C490" s="38"/>
      <c r="D490" s="190" t="s">
        <v>224</v>
      </c>
      <c r="E490" s="38"/>
      <c r="F490" s="191" t="s">
        <v>1220</v>
      </c>
      <c r="G490" s="38"/>
      <c r="H490" s="38"/>
      <c r="I490" s="192"/>
      <c r="J490" s="38"/>
      <c r="K490" s="38"/>
      <c r="L490" s="41"/>
      <c r="M490" s="193"/>
      <c r="N490" s="194"/>
      <c r="O490" s="66"/>
      <c r="P490" s="66"/>
      <c r="Q490" s="66"/>
      <c r="R490" s="66"/>
      <c r="S490" s="66"/>
      <c r="T490" s="67"/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T490" s="19" t="s">
        <v>224</v>
      </c>
      <c r="AU490" s="19" t="s">
        <v>85</v>
      </c>
    </row>
    <row r="491" spans="1:65" s="13" customFormat="1" ht="11.25">
      <c r="B491" s="195"/>
      <c r="C491" s="196"/>
      <c r="D491" s="197" t="s">
        <v>226</v>
      </c>
      <c r="E491" s="198" t="s">
        <v>19</v>
      </c>
      <c r="F491" s="199" t="s">
        <v>1221</v>
      </c>
      <c r="G491" s="196"/>
      <c r="H491" s="198" t="s">
        <v>19</v>
      </c>
      <c r="I491" s="200"/>
      <c r="J491" s="196"/>
      <c r="K491" s="196"/>
      <c r="L491" s="201"/>
      <c r="M491" s="202"/>
      <c r="N491" s="203"/>
      <c r="O491" s="203"/>
      <c r="P491" s="203"/>
      <c r="Q491" s="203"/>
      <c r="R491" s="203"/>
      <c r="S491" s="203"/>
      <c r="T491" s="204"/>
      <c r="AT491" s="205" t="s">
        <v>226</v>
      </c>
      <c r="AU491" s="205" t="s">
        <v>85</v>
      </c>
      <c r="AV491" s="13" t="s">
        <v>83</v>
      </c>
      <c r="AW491" s="13" t="s">
        <v>36</v>
      </c>
      <c r="AX491" s="13" t="s">
        <v>75</v>
      </c>
      <c r="AY491" s="205" t="s">
        <v>215</v>
      </c>
    </row>
    <row r="492" spans="1:65" s="14" customFormat="1" ht="11.25">
      <c r="B492" s="206"/>
      <c r="C492" s="207"/>
      <c r="D492" s="197" t="s">
        <v>226</v>
      </c>
      <c r="E492" s="208" t="s">
        <v>19</v>
      </c>
      <c r="F492" s="209" t="s">
        <v>1222</v>
      </c>
      <c r="G492" s="207"/>
      <c r="H492" s="210">
        <v>0.16</v>
      </c>
      <c r="I492" s="211"/>
      <c r="J492" s="207"/>
      <c r="K492" s="207"/>
      <c r="L492" s="212"/>
      <c r="M492" s="213"/>
      <c r="N492" s="214"/>
      <c r="O492" s="214"/>
      <c r="P492" s="214"/>
      <c r="Q492" s="214"/>
      <c r="R492" s="214"/>
      <c r="S492" s="214"/>
      <c r="T492" s="215"/>
      <c r="AT492" s="216" t="s">
        <v>226</v>
      </c>
      <c r="AU492" s="216" t="s">
        <v>85</v>
      </c>
      <c r="AV492" s="14" t="s">
        <v>85</v>
      </c>
      <c r="AW492" s="14" t="s">
        <v>36</v>
      </c>
      <c r="AX492" s="14" t="s">
        <v>83</v>
      </c>
      <c r="AY492" s="216" t="s">
        <v>215</v>
      </c>
    </row>
    <row r="493" spans="1:65" s="2" customFormat="1" ht="16.5" customHeight="1">
      <c r="A493" s="36"/>
      <c r="B493" s="37"/>
      <c r="C493" s="217" t="s">
        <v>566</v>
      </c>
      <c r="D493" s="217" t="s">
        <v>288</v>
      </c>
      <c r="E493" s="218" t="s">
        <v>1223</v>
      </c>
      <c r="F493" s="219" t="s">
        <v>1224</v>
      </c>
      <c r="G493" s="220" t="s">
        <v>537</v>
      </c>
      <c r="H493" s="221">
        <v>0.16</v>
      </c>
      <c r="I493" s="222"/>
      <c r="J493" s="223">
        <f>ROUND(I493*H493,2)</f>
        <v>0</v>
      </c>
      <c r="K493" s="219" t="s">
        <v>221</v>
      </c>
      <c r="L493" s="224"/>
      <c r="M493" s="225" t="s">
        <v>19</v>
      </c>
      <c r="N493" s="226" t="s">
        <v>46</v>
      </c>
      <c r="O493" s="66"/>
      <c r="P493" s="186">
        <f>O493*H493</f>
        <v>0</v>
      </c>
      <c r="Q493" s="186">
        <v>1.09E-3</v>
      </c>
      <c r="R493" s="186">
        <f>Q493*H493</f>
        <v>1.7440000000000001E-4</v>
      </c>
      <c r="S493" s="186">
        <v>0</v>
      </c>
      <c r="T493" s="187">
        <f>S493*H493</f>
        <v>0</v>
      </c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R493" s="188" t="s">
        <v>569</v>
      </c>
      <c r="AT493" s="188" t="s">
        <v>288</v>
      </c>
      <c r="AU493" s="188" t="s">
        <v>85</v>
      </c>
      <c r="AY493" s="19" t="s">
        <v>215</v>
      </c>
      <c r="BE493" s="189">
        <f>IF(N493="základní",J493,0)</f>
        <v>0</v>
      </c>
      <c r="BF493" s="189">
        <f>IF(N493="snížená",J493,0)</f>
        <v>0</v>
      </c>
      <c r="BG493" s="189">
        <f>IF(N493="zákl. přenesená",J493,0)</f>
        <v>0</v>
      </c>
      <c r="BH493" s="189">
        <f>IF(N493="sníž. přenesená",J493,0)</f>
        <v>0</v>
      </c>
      <c r="BI493" s="189">
        <f>IF(N493="nulová",J493,0)</f>
        <v>0</v>
      </c>
      <c r="BJ493" s="19" t="s">
        <v>83</v>
      </c>
      <c r="BK493" s="189">
        <f>ROUND(I493*H493,2)</f>
        <v>0</v>
      </c>
      <c r="BL493" s="19" t="s">
        <v>458</v>
      </c>
      <c r="BM493" s="188" t="s">
        <v>1225</v>
      </c>
    </row>
    <row r="494" spans="1:65" s="2" customFormat="1" ht="16.5" customHeight="1">
      <c r="A494" s="36"/>
      <c r="B494" s="37"/>
      <c r="C494" s="177" t="s">
        <v>733</v>
      </c>
      <c r="D494" s="177" t="s">
        <v>218</v>
      </c>
      <c r="E494" s="178" t="s">
        <v>659</v>
      </c>
      <c r="F494" s="179" t="s">
        <v>660</v>
      </c>
      <c r="G494" s="180" t="s">
        <v>91</v>
      </c>
      <c r="H494" s="181">
        <v>17.3</v>
      </c>
      <c r="I494" s="182"/>
      <c r="J494" s="183">
        <f>ROUND(I494*H494,2)</f>
        <v>0</v>
      </c>
      <c r="K494" s="179" t="s">
        <v>221</v>
      </c>
      <c r="L494" s="41"/>
      <c r="M494" s="184" t="s">
        <v>19</v>
      </c>
      <c r="N494" s="185" t="s">
        <v>46</v>
      </c>
      <c r="O494" s="66"/>
      <c r="P494" s="186">
        <f>O494*H494</f>
        <v>0</v>
      </c>
      <c r="Q494" s="186">
        <v>5.0000000000000002E-5</v>
      </c>
      <c r="R494" s="186">
        <f>Q494*H494</f>
        <v>8.650000000000001E-4</v>
      </c>
      <c r="S494" s="186">
        <v>0</v>
      </c>
      <c r="T494" s="187">
        <f>S494*H494</f>
        <v>0</v>
      </c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R494" s="188" t="s">
        <v>458</v>
      </c>
      <c r="AT494" s="188" t="s">
        <v>218</v>
      </c>
      <c r="AU494" s="188" t="s">
        <v>85</v>
      </c>
      <c r="AY494" s="19" t="s">
        <v>215</v>
      </c>
      <c r="BE494" s="189">
        <f>IF(N494="základní",J494,0)</f>
        <v>0</v>
      </c>
      <c r="BF494" s="189">
        <f>IF(N494="snížená",J494,0)</f>
        <v>0</v>
      </c>
      <c r="BG494" s="189">
        <f>IF(N494="zákl. přenesená",J494,0)</f>
        <v>0</v>
      </c>
      <c r="BH494" s="189">
        <f>IF(N494="sníž. přenesená",J494,0)</f>
        <v>0</v>
      </c>
      <c r="BI494" s="189">
        <f>IF(N494="nulová",J494,0)</f>
        <v>0</v>
      </c>
      <c r="BJ494" s="19" t="s">
        <v>83</v>
      </c>
      <c r="BK494" s="189">
        <f>ROUND(I494*H494,2)</f>
        <v>0</v>
      </c>
      <c r="BL494" s="19" t="s">
        <v>458</v>
      </c>
      <c r="BM494" s="188" t="s">
        <v>1226</v>
      </c>
    </row>
    <row r="495" spans="1:65" s="2" customFormat="1" ht="11.25">
      <c r="A495" s="36"/>
      <c r="B495" s="37"/>
      <c r="C495" s="38"/>
      <c r="D495" s="190" t="s">
        <v>224</v>
      </c>
      <c r="E495" s="38"/>
      <c r="F495" s="191" t="s">
        <v>662</v>
      </c>
      <c r="G495" s="38"/>
      <c r="H495" s="38"/>
      <c r="I495" s="192"/>
      <c r="J495" s="38"/>
      <c r="K495" s="38"/>
      <c r="L495" s="41"/>
      <c r="M495" s="193"/>
      <c r="N495" s="194"/>
      <c r="O495" s="66"/>
      <c r="P495" s="66"/>
      <c r="Q495" s="66"/>
      <c r="R495" s="66"/>
      <c r="S495" s="66"/>
      <c r="T495" s="67"/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T495" s="19" t="s">
        <v>224</v>
      </c>
      <c r="AU495" s="19" t="s">
        <v>85</v>
      </c>
    </row>
    <row r="496" spans="1:65" s="13" customFormat="1" ht="22.5">
      <c r="B496" s="195"/>
      <c r="C496" s="196"/>
      <c r="D496" s="197" t="s">
        <v>226</v>
      </c>
      <c r="E496" s="198" t="s">
        <v>19</v>
      </c>
      <c r="F496" s="199" t="s">
        <v>663</v>
      </c>
      <c r="G496" s="196"/>
      <c r="H496" s="198" t="s">
        <v>19</v>
      </c>
      <c r="I496" s="200"/>
      <c r="J496" s="196"/>
      <c r="K496" s="196"/>
      <c r="L496" s="201"/>
      <c r="M496" s="202"/>
      <c r="N496" s="203"/>
      <c r="O496" s="203"/>
      <c r="P496" s="203"/>
      <c r="Q496" s="203"/>
      <c r="R496" s="203"/>
      <c r="S496" s="203"/>
      <c r="T496" s="204"/>
      <c r="AT496" s="205" t="s">
        <v>226</v>
      </c>
      <c r="AU496" s="205" t="s">
        <v>85</v>
      </c>
      <c r="AV496" s="13" t="s">
        <v>83</v>
      </c>
      <c r="AW496" s="13" t="s">
        <v>36</v>
      </c>
      <c r="AX496" s="13" t="s">
        <v>75</v>
      </c>
      <c r="AY496" s="205" t="s">
        <v>215</v>
      </c>
    </row>
    <row r="497" spans="1:65" s="14" customFormat="1" ht="11.25">
      <c r="B497" s="206"/>
      <c r="C497" s="207"/>
      <c r="D497" s="197" t="s">
        <v>226</v>
      </c>
      <c r="E497" s="208" t="s">
        <v>19</v>
      </c>
      <c r="F497" s="209" t="s">
        <v>912</v>
      </c>
      <c r="G497" s="207"/>
      <c r="H497" s="210">
        <v>17.3</v>
      </c>
      <c r="I497" s="211"/>
      <c r="J497" s="207"/>
      <c r="K497" s="207"/>
      <c r="L497" s="212"/>
      <c r="M497" s="213"/>
      <c r="N497" s="214"/>
      <c r="O497" s="214"/>
      <c r="P497" s="214"/>
      <c r="Q497" s="214"/>
      <c r="R497" s="214"/>
      <c r="S497" s="214"/>
      <c r="T497" s="215"/>
      <c r="AT497" s="216" t="s">
        <v>226</v>
      </c>
      <c r="AU497" s="216" t="s">
        <v>85</v>
      </c>
      <c r="AV497" s="14" t="s">
        <v>85</v>
      </c>
      <c r="AW497" s="14" t="s">
        <v>36</v>
      </c>
      <c r="AX497" s="14" t="s">
        <v>83</v>
      </c>
      <c r="AY497" s="216" t="s">
        <v>215</v>
      </c>
    </row>
    <row r="498" spans="1:65" s="2" customFormat="1" ht="16.5" customHeight="1">
      <c r="A498" s="36"/>
      <c r="B498" s="37"/>
      <c r="C498" s="217" t="s">
        <v>740</v>
      </c>
      <c r="D498" s="217" t="s">
        <v>288</v>
      </c>
      <c r="E498" s="218" t="s">
        <v>665</v>
      </c>
      <c r="F498" s="219" t="s">
        <v>666</v>
      </c>
      <c r="G498" s="220" t="s">
        <v>91</v>
      </c>
      <c r="H498" s="221">
        <v>17.3</v>
      </c>
      <c r="I498" s="222"/>
      <c r="J498" s="223">
        <f>ROUND(I498*H498,2)</f>
        <v>0</v>
      </c>
      <c r="K498" s="219" t="s">
        <v>221</v>
      </c>
      <c r="L498" s="224"/>
      <c r="M498" s="225" t="s">
        <v>19</v>
      </c>
      <c r="N498" s="226" t="s">
        <v>46</v>
      </c>
      <c r="O498" s="66"/>
      <c r="P498" s="186">
        <f>O498*H498</f>
        <v>0</v>
      </c>
      <c r="Q498" s="186">
        <v>0.01</v>
      </c>
      <c r="R498" s="186">
        <f>Q498*H498</f>
        <v>0.17300000000000001</v>
      </c>
      <c r="S498" s="186">
        <v>0</v>
      </c>
      <c r="T498" s="187">
        <f>S498*H498</f>
        <v>0</v>
      </c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R498" s="188" t="s">
        <v>569</v>
      </c>
      <c r="AT498" s="188" t="s">
        <v>288</v>
      </c>
      <c r="AU498" s="188" t="s">
        <v>85</v>
      </c>
      <c r="AY498" s="19" t="s">
        <v>215</v>
      </c>
      <c r="BE498" s="189">
        <f>IF(N498="základní",J498,0)</f>
        <v>0</v>
      </c>
      <c r="BF498" s="189">
        <f>IF(N498="snížená",J498,0)</f>
        <v>0</v>
      </c>
      <c r="BG498" s="189">
        <f>IF(N498="zákl. přenesená",J498,0)</f>
        <v>0</v>
      </c>
      <c r="BH498" s="189">
        <f>IF(N498="sníž. přenesená",J498,0)</f>
        <v>0</v>
      </c>
      <c r="BI498" s="189">
        <f>IF(N498="nulová",J498,0)</f>
        <v>0</v>
      </c>
      <c r="BJ498" s="19" t="s">
        <v>83</v>
      </c>
      <c r="BK498" s="189">
        <f>ROUND(I498*H498,2)</f>
        <v>0</v>
      </c>
      <c r="BL498" s="19" t="s">
        <v>458</v>
      </c>
      <c r="BM498" s="188" t="s">
        <v>1227</v>
      </c>
    </row>
    <row r="499" spans="1:65" s="2" customFormat="1" ht="44.25" customHeight="1">
      <c r="A499" s="36"/>
      <c r="B499" s="37"/>
      <c r="C499" s="177" t="s">
        <v>501</v>
      </c>
      <c r="D499" s="177" t="s">
        <v>218</v>
      </c>
      <c r="E499" s="178" t="s">
        <v>669</v>
      </c>
      <c r="F499" s="179" t="s">
        <v>670</v>
      </c>
      <c r="G499" s="180" t="s">
        <v>537</v>
      </c>
      <c r="H499" s="181">
        <v>1</v>
      </c>
      <c r="I499" s="182"/>
      <c r="J499" s="183">
        <f>ROUND(I499*H499,2)</f>
        <v>0</v>
      </c>
      <c r="K499" s="179" t="s">
        <v>221</v>
      </c>
      <c r="L499" s="41"/>
      <c r="M499" s="184" t="s">
        <v>19</v>
      </c>
      <c r="N499" s="185" t="s">
        <v>46</v>
      </c>
      <c r="O499" s="66"/>
      <c r="P499" s="186">
        <f>O499*H499</f>
        <v>0</v>
      </c>
      <c r="Q499" s="186">
        <v>6.0000000000000002E-5</v>
      </c>
      <c r="R499" s="186">
        <f>Q499*H499</f>
        <v>6.0000000000000002E-5</v>
      </c>
      <c r="S499" s="186">
        <v>0</v>
      </c>
      <c r="T499" s="187">
        <f>S499*H499</f>
        <v>0</v>
      </c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R499" s="188" t="s">
        <v>458</v>
      </c>
      <c r="AT499" s="188" t="s">
        <v>218</v>
      </c>
      <c r="AU499" s="188" t="s">
        <v>85</v>
      </c>
      <c r="AY499" s="19" t="s">
        <v>215</v>
      </c>
      <c r="BE499" s="189">
        <f>IF(N499="základní",J499,0)</f>
        <v>0</v>
      </c>
      <c r="BF499" s="189">
        <f>IF(N499="snížená",J499,0)</f>
        <v>0</v>
      </c>
      <c r="BG499" s="189">
        <f>IF(N499="zákl. přenesená",J499,0)</f>
        <v>0</v>
      </c>
      <c r="BH499" s="189">
        <f>IF(N499="sníž. přenesená",J499,0)</f>
        <v>0</v>
      </c>
      <c r="BI499" s="189">
        <f>IF(N499="nulová",J499,0)</f>
        <v>0</v>
      </c>
      <c r="BJ499" s="19" t="s">
        <v>83</v>
      </c>
      <c r="BK499" s="189">
        <f>ROUND(I499*H499,2)</f>
        <v>0</v>
      </c>
      <c r="BL499" s="19" t="s">
        <v>458</v>
      </c>
      <c r="BM499" s="188" t="s">
        <v>1228</v>
      </c>
    </row>
    <row r="500" spans="1:65" s="2" customFormat="1" ht="11.25">
      <c r="A500" s="36"/>
      <c r="B500" s="37"/>
      <c r="C500" s="38"/>
      <c r="D500" s="190" t="s">
        <v>224</v>
      </c>
      <c r="E500" s="38"/>
      <c r="F500" s="191" t="s">
        <v>672</v>
      </c>
      <c r="G500" s="38"/>
      <c r="H500" s="38"/>
      <c r="I500" s="192"/>
      <c r="J500" s="38"/>
      <c r="K500" s="38"/>
      <c r="L500" s="41"/>
      <c r="M500" s="193"/>
      <c r="N500" s="194"/>
      <c r="O500" s="66"/>
      <c r="P500" s="66"/>
      <c r="Q500" s="66"/>
      <c r="R500" s="66"/>
      <c r="S500" s="66"/>
      <c r="T500" s="67"/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T500" s="19" t="s">
        <v>224</v>
      </c>
      <c r="AU500" s="19" t="s">
        <v>85</v>
      </c>
    </row>
    <row r="501" spans="1:65" s="13" customFormat="1" ht="11.25">
      <c r="B501" s="195"/>
      <c r="C501" s="196"/>
      <c r="D501" s="197" t="s">
        <v>226</v>
      </c>
      <c r="E501" s="198" t="s">
        <v>19</v>
      </c>
      <c r="F501" s="199" t="s">
        <v>673</v>
      </c>
      <c r="G501" s="196"/>
      <c r="H501" s="198" t="s">
        <v>19</v>
      </c>
      <c r="I501" s="200"/>
      <c r="J501" s="196"/>
      <c r="K501" s="196"/>
      <c r="L501" s="201"/>
      <c r="M501" s="202"/>
      <c r="N501" s="203"/>
      <c r="O501" s="203"/>
      <c r="P501" s="203"/>
      <c r="Q501" s="203"/>
      <c r="R501" s="203"/>
      <c r="S501" s="203"/>
      <c r="T501" s="204"/>
      <c r="AT501" s="205" t="s">
        <v>226</v>
      </c>
      <c r="AU501" s="205" t="s">
        <v>85</v>
      </c>
      <c r="AV501" s="13" t="s">
        <v>83</v>
      </c>
      <c r="AW501" s="13" t="s">
        <v>36</v>
      </c>
      <c r="AX501" s="13" t="s">
        <v>75</v>
      </c>
      <c r="AY501" s="205" t="s">
        <v>215</v>
      </c>
    </row>
    <row r="502" spans="1:65" s="14" customFormat="1" ht="11.25">
      <c r="B502" s="206"/>
      <c r="C502" s="207"/>
      <c r="D502" s="197" t="s">
        <v>226</v>
      </c>
      <c r="E502" s="208" t="s">
        <v>19</v>
      </c>
      <c r="F502" s="209" t="s">
        <v>83</v>
      </c>
      <c r="G502" s="207"/>
      <c r="H502" s="210">
        <v>1</v>
      </c>
      <c r="I502" s="211"/>
      <c r="J502" s="207"/>
      <c r="K502" s="207"/>
      <c r="L502" s="212"/>
      <c r="M502" s="213"/>
      <c r="N502" s="214"/>
      <c r="O502" s="214"/>
      <c r="P502" s="214"/>
      <c r="Q502" s="214"/>
      <c r="R502" s="214"/>
      <c r="S502" s="214"/>
      <c r="T502" s="215"/>
      <c r="AT502" s="216" t="s">
        <v>226</v>
      </c>
      <c r="AU502" s="216" t="s">
        <v>85</v>
      </c>
      <c r="AV502" s="14" t="s">
        <v>85</v>
      </c>
      <c r="AW502" s="14" t="s">
        <v>36</v>
      </c>
      <c r="AX502" s="14" t="s">
        <v>83</v>
      </c>
      <c r="AY502" s="216" t="s">
        <v>215</v>
      </c>
    </row>
    <row r="503" spans="1:65" s="2" customFormat="1" ht="37.9" customHeight="1">
      <c r="A503" s="36"/>
      <c r="B503" s="37"/>
      <c r="C503" s="217" t="s">
        <v>506</v>
      </c>
      <c r="D503" s="217" t="s">
        <v>288</v>
      </c>
      <c r="E503" s="218" t="s">
        <v>675</v>
      </c>
      <c r="F503" s="219" t="s">
        <v>676</v>
      </c>
      <c r="G503" s="220" t="s">
        <v>537</v>
      </c>
      <c r="H503" s="221">
        <v>1</v>
      </c>
      <c r="I503" s="222"/>
      <c r="J503" s="223">
        <f>ROUND(I503*H503,2)</f>
        <v>0</v>
      </c>
      <c r="K503" s="219" t="s">
        <v>221</v>
      </c>
      <c r="L503" s="224"/>
      <c r="M503" s="225" t="s">
        <v>19</v>
      </c>
      <c r="N503" s="226" t="s">
        <v>46</v>
      </c>
      <c r="O503" s="66"/>
      <c r="P503" s="186">
        <f>O503*H503</f>
        <v>0</v>
      </c>
      <c r="Q503" s="186">
        <v>4.2999999999999997E-2</v>
      </c>
      <c r="R503" s="186">
        <f>Q503*H503</f>
        <v>4.2999999999999997E-2</v>
      </c>
      <c r="S503" s="186">
        <v>0</v>
      </c>
      <c r="T503" s="187">
        <f>S503*H503</f>
        <v>0</v>
      </c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R503" s="188" t="s">
        <v>569</v>
      </c>
      <c r="AT503" s="188" t="s">
        <v>288</v>
      </c>
      <c r="AU503" s="188" t="s">
        <v>85</v>
      </c>
      <c r="AY503" s="19" t="s">
        <v>215</v>
      </c>
      <c r="BE503" s="189">
        <f>IF(N503="základní",J503,0)</f>
        <v>0</v>
      </c>
      <c r="BF503" s="189">
        <f>IF(N503="snížená",J503,0)</f>
        <v>0</v>
      </c>
      <c r="BG503" s="189">
        <f>IF(N503="zákl. přenesená",J503,0)</f>
        <v>0</v>
      </c>
      <c r="BH503" s="189">
        <f>IF(N503="sníž. přenesená",J503,0)</f>
        <v>0</v>
      </c>
      <c r="BI503" s="189">
        <f>IF(N503="nulová",J503,0)</f>
        <v>0</v>
      </c>
      <c r="BJ503" s="19" t="s">
        <v>83</v>
      </c>
      <c r="BK503" s="189">
        <f>ROUND(I503*H503,2)</f>
        <v>0</v>
      </c>
      <c r="BL503" s="19" t="s">
        <v>458</v>
      </c>
      <c r="BM503" s="188" t="s">
        <v>1229</v>
      </c>
    </row>
    <row r="504" spans="1:65" s="2" customFormat="1" ht="33" customHeight="1">
      <c r="A504" s="36"/>
      <c r="B504" s="37"/>
      <c r="C504" s="177" t="s">
        <v>678</v>
      </c>
      <c r="D504" s="177" t="s">
        <v>218</v>
      </c>
      <c r="E504" s="178" t="s">
        <v>679</v>
      </c>
      <c r="F504" s="179" t="s">
        <v>680</v>
      </c>
      <c r="G504" s="180" t="s">
        <v>291</v>
      </c>
      <c r="H504" s="181">
        <v>332.16</v>
      </c>
      <c r="I504" s="182"/>
      <c r="J504" s="183">
        <f>ROUND(I504*H504,2)</f>
        <v>0</v>
      </c>
      <c r="K504" s="179" t="s">
        <v>221</v>
      </c>
      <c r="L504" s="41"/>
      <c r="M504" s="184" t="s">
        <v>19</v>
      </c>
      <c r="N504" s="185" t="s">
        <v>46</v>
      </c>
      <c r="O504" s="66"/>
      <c r="P504" s="186">
        <f>O504*H504</f>
        <v>0</v>
      </c>
      <c r="Q504" s="186">
        <v>0</v>
      </c>
      <c r="R504" s="186">
        <f>Q504*H504</f>
        <v>0</v>
      </c>
      <c r="S504" s="186">
        <v>1E-3</v>
      </c>
      <c r="T504" s="187">
        <f>S504*H504</f>
        <v>0.33216000000000001</v>
      </c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R504" s="188" t="s">
        <v>458</v>
      </c>
      <c r="AT504" s="188" t="s">
        <v>218</v>
      </c>
      <c r="AU504" s="188" t="s">
        <v>85</v>
      </c>
      <c r="AY504" s="19" t="s">
        <v>215</v>
      </c>
      <c r="BE504" s="189">
        <f>IF(N504="základní",J504,0)</f>
        <v>0</v>
      </c>
      <c r="BF504" s="189">
        <f>IF(N504="snížená",J504,0)</f>
        <v>0</v>
      </c>
      <c r="BG504" s="189">
        <f>IF(N504="zákl. přenesená",J504,0)</f>
        <v>0</v>
      </c>
      <c r="BH504" s="189">
        <f>IF(N504="sníž. přenesená",J504,0)</f>
        <v>0</v>
      </c>
      <c r="BI504" s="189">
        <f>IF(N504="nulová",J504,0)</f>
        <v>0</v>
      </c>
      <c r="BJ504" s="19" t="s">
        <v>83</v>
      </c>
      <c r="BK504" s="189">
        <f>ROUND(I504*H504,2)</f>
        <v>0</v>
      </c>
      <c r="BL504" s="19" t="s">
        <v>458</v>
      </c>
      <c r="BM504" s="188" t="s">
        <v>1230</v>
      </c>
    </row>
    <row r="505" spans="1:65" s="2" customFormat="1" ht="11.25">
      <c r="A505" s="36"/>
      <c r="B505" s="37"/>
      <c r="C505" s="38"/>
      <c r="D505" s="190" t="s">
        <v>224</v>
      </c>
      <c r="E505" s="38"/>
      <c r="F505" s="191" t="s">
        <v>682</v>
      </c>
      <c r="G505" s="38"/>
      <c r="H505" s="38"/>
      <c r="I505" s="192"/>
      <c r="J505" s="38"/>
      <c r="K505" s="38"/>
      <c r="L505" s="41"/>
      <c r="M505" s="193"/>
      <c r="N505" s="194"/>
      <c r="O505" s="66"/>
      <c r="P505" s="66"/>
      <c r="Q505" s="66"/>
      <c r="R505" s="66"/>
      <c r="S505" s="66"/>
      <c r="T505" s="67"/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T505" s="19" t="s">
        <v>224</v>
      </c>
      <c r="AU505" s="19" t="s">
        <v>85</v>
      </c>
    </row>
    <row r="506" spans="1:65" s="13" customFormat="1" ht="11.25">
      <c r="B506" s="195"/>
      <c r="C506" s="196"/>
      <c r="D506" s="197" t="s">
        <v>226</v>
      </c>
      <c r="E506" s="198" t="s">
        <v>19</v>
      </c>
      <c r="F506" s="199" t="s">
        <v>1231</v>
      </c>
      <c r="G506" s="196"/>
      <c r="H506" s="198" t="s">
        <v>19</v>
      </c>
      <c r="I506" s="200"/>
      <c r="J506" s="196"/>
      <c r="K506" s="196"/>
      <c r="L506" s="201"/>
      <c r="M506" s="202"/>
      <c r="N506" s="203"/>
      <c r="O506" s="203"/>
      <c r="P506" s="203"/>
      <c r="Q506" s="203"/>
      <c r="R506" s="203"/>
      <c r="S506" s="203"/>
      <c r="T506" s="204"/>
      <c r="AT506" s="205" t="s">
        <v>226</v>
      </c>
      <c r="AU506" s="205" t="s">
        <v>85</v>
      </c>
      <c r="AV506" s="13" t="s">
        <v>83</v>
      </c>
      <c r="AW506" s="13" t="s">
        <v>36</v>
      </c>
      <c r="AX506" s="13" t="s">
        <v>75</v>
      </c>
      <c r="AY506" s="205" t="s">
        <v>215</v>
      </c>
    </row>
    <row r="507" spans="1:65" s="14" customFormat="1" ht="11.25">
      <c r="B507" s="206"/>
      <c r="C507" s="207"/>
      <c r="D507" s="197" t="s">
        <v>226</v>
      </c>
      <c r="E507" s="208" t="s">
        <v>19</v>
      </c>
      <c r="F507" s="209" t="s">
        <v>1232</v>
      </c>
      <c r="G507" s="207"/>
      <c r="H507" s="210">
        <v>332.16</v>
      </c>
      <c r="I507" s="211"/>
      <c r="J507" s="207"/>
      <c r="K507" s="207"/>
      <c r="L507" s="212"/>
      <c r="M507" s="213"/>
      <c r="N507" s="214"/>
      <c r="O507" s="214"/>
      <c r="P507" s="214"/>
      <c r="Q507" s="214"/>
      <c r="R507" s="214"/>
      <c r="S507" s="214"/>
      <c r="T507" s="215"/>
      <c r="AT507" s="216" t="s">
        <v>226</v>
      </c>
      <c r="AU507" s="216" t="s">
        <v>85</v>
      </c>
      <c r="AV507" s="14" t="s">
        <v>85</v>
      </c>
      <c r="AW507" s="14" t="s">
        <v>36</v>
      </c>
      <c r="AX507" s="14" t="s">
        <v>75</v>
      </c>
      <c r="AY507" s="216" t="s">
        <v>215</v>
      </c>
    </row>
    <row r="508" spans="1:65" s="15" customFormat="1" ht="11.25">
      <c r="B508" s="227"/>
      <c r="C508" s="228"/>
      <c r="D508" s="197" t="s">
        <v>226</v>
      </c>
      <c r="E508" s="229" t="s">
        <v>19</v>
      </c>
      <c r="F508" s="230" t="s">
        <v>323</v>
      </c>
      <c r="G508" s="228"/>
      <c r="H508" s="231">
        <v>332.16</v>
      </c>
      <c r="I508" s="232"/>
      <c r="J508" s="228"/>
      <c r="K508" s="228"/>
      <c r="L508" s="233"/>
      <c r="M508" s="234"/>
      <c r="N508" s="235"/>
      <c r="O508" s="235"/>
      <c r="P508" s="235"/>
      <c r="Q508" s="235"/>
      <c r="R508" s="235"/>
      <c r="S508" s="235"/>
      <c r="T508" s="236"/>
      <c r="AT508" s="237" t="s">
        <v>226</v>
      </c>
      <c r="AU508" s="237" t="s">
        <v>85</v>
      </c>
      <c r="AV508" s="15" t="s">
        <v>222</v>
      </c>
      <c r="AW508" s="15" t="s">
        <v>36</v>
      </c>
      <c r="AX508" s="15" t="s">
        <v>83</v>
      </c>
      <c r="AY508" s="237" t="s">
        <v>215</v>
      </c>
    </row>
    <row r="509" spans="1:65" s="2" customFormat="1" ht="37.9" customHeight="1">
      <c r="A509" s="36"/>
      <c r="B509" s="37"/>
      <c r="C509" s="177" t="s">
        <v>685</v>
      </c>
      <c r="D509" s="177" t="s">
        <v>218</v>
      </c>
      <c r="E509" s="178" t="s">
        <v>686</v>
      </c>
      <c r="F509" s="179" t="s">
        <v>687</v>
      </c>
      <c r="G509" s="180" t="s">
        <v>291</v>
      </c>
      <c r="H509" s="181">
        <v>56.32</v>
      </c>
      <c r="I509" s="182"/>
      <c r="J509" s="183">
        <f>ROUND(I509*H509,2)</f>
        <v>0</v>
      </c>
      <c r="K509" s="179" t="s">
        <v>221</v>
      </c>
      <c r="L509" s="41"/>
      <c r="M509" s="184" t="s">
        <v>19</v>
      </c>
      <c r="N509" s="185" t="s">
        <v>46</v>
      </c>
      <c r="O509" s="66"/>
      <c r="P509" s="186">
        <f>O509*H509</f>
        <v>0</v>
      </c>
      <c r="Q509" s="186">
        <v>0</v>
      </c>
      <c r="R509" s="186">
        <f>Q509*H509</f>
        <v>0</v>
      </c>
      <c r="S509" s="186">
        <v>1E-3</v>
      </c>
      <c r="T509" s="187">
        <f>S509*H509</f>
        <v>5.6320000000000002E-2</v>
      </c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R509" s="188" t="s">
        <v>458</v>
      </c>
      <c r="AT509" s="188" t="s">
        <v>218</v>
      </c>
      <c r="AU509" s="188" t="s">
        <v>85</v>
      </c>
      <c r="AY509" s="19" t="s">
        <v>215</v>
      </c>
      <c r="BE509" s="189">
        <f>IF(N509="základní",J509,0)</f>
        <v>0</v>
      </c>
      <c r="BF509" s="189">
        <f>IF(N509="snížená",J509,0)</f>
        <v>0</v>
      </c>
      <c r="BG509" s="189">
        <f>IF(N509="zákl. přenesená",J509,0)</f>
        <v>0</v>
      </c>
      <c r="BH509" s="189">
        <f>IF(N509="sníž. přenesená",J509,0)</f>
        <v>0</v>
      </c>
      <c r="BI509" s="189">
        <f>IF(N509="nulová",J509,0)</f>
        <v>0</v>
      </c>
      <c r="BJ509" s="19" t="s">
        <v>83</v>
      </c>
      <c r="BK509" s="189">
        <f>ROUND(I509*H509,2)</f>
        <v>0</v>
      </c>
      <c r="BL509" s="19" t="s">
        <v>458</v>
      </c>
      <c r="BM509" s="188" t="s">
        <v>1233</v>
      </c>
    </row>
    <row r="510" spans="1:65" s="2" customFormat="1" ht="11.25">
      <c r="A510" s="36"/>
      <c r="B510" s="37"/>
      <c r="C510" s="38"/>
      <c r="D510" s="190" t="s">
        <v>224</v>
      </c>
      <c r="E510" s="38"/>
      <c r="F510" s="191" t="s">
        <v>689</v>
      </c>
      <c r="G510" s="38"/>
      <c r="H510" s="38"/>
      <c r="I510" s="192"/>
      <c r="J510" s="38"/>
      <c r="K510" s="38"/>
      <c r="L510" s="41"/>
      <c r="M510" s="193"/>
      <c r="N510" s="194"/>
      <c r="O510" s="66"/>
      <c r="P510" s="66"/>
      <c r="Q510" s="66"/>
      <c r="R510" s="66"/>
      <c r="S510" s="66"/>
      <c r="T510" s="67"/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T510" s="19" t="s">
        <v>224</v>
      </c>
      <c r="AU510" s="19" t="s">
        <v>85</v>
      </c>
    </row>
    <row r="511" spans="1:65" s="13" customFormat="1" ht="11.25">
      <c r="B511" s="195"/>
      <c r="C511" s="196"/>
      <c r="D511" s="197" t="s">
        <v>226</v>
      </c>
      <c r="E511" s="198" t="s">
        <v>19</v>
      </c>
      <c r="F511" s="199" t="s">
        <v>1234</v>
      </c>
      <c r="G511" s="196"/>
      <c r="H511" s="198" t="s">
        <v>19</v>
      </c>
      <c r="I511" s="200"/>
      <c r="J511" s="196"/>
      <c r="K511" s="196"/>
      <c r="L511" s="201"/>
      <c r="M511" s="202"/>
      <c r="N511" s="203"/>
      <c r="O511" s="203"/>
      <c r="P511" s="203"/>
      <c r="Q511" s="203"/>
      <c r="R511" s="203"/>
      <c r="S511" s="203"/>
      <c r="T511" s="204"/>
      <c r="AT511" s="205" t="s">
        <v>226</v>
      </c>
      <c r="AU511" s="205" t="s">
        <v>85</v>
      </c>
      <c r="AV511" s="13" t="s">
        <v>83</v>
      </c>
      <c r="AW511" s="13" t="s">
        <v>36</v>
      </c>
      <c r="AX511" s="13" t="s">
        <v>75</v>
      </c>
      <c r="AY511" s="205" t="s">
        <v>215</v>
      </c>
    </row>
    <row r="512" spans="1:65" s="14" customFormat="1" ht="11.25">
      <c r="B512" s="206"/>
      <c r="C512" s="207"/>
      <c r="D512" s="197" t="s">
        <v>226</v>
      </c>
      <c r="E512" s="208" t="s">
        <v>19</v>
      </c>
      <c r="F512" s="209" t="s">
        <v>1235</v>
      </c>
      <c r="G512" s="207"/>
      <c r="H512" s="210">
        <v>38.72</v>
      </c>
      <c r="I512" s="211"/>
      <c r="J512" s="207"/>
      <c r="K512" s="207"/>
      <c r="L512" s="212"/>
      <c r="M512" s="213"/>
      <c r="N512" s="214"/>
      <c r="O512" s="214"/>
      <c r="P512" s="214"/>
      <c r="Q512" s="214"/>
      <c r="R512" s="214"/>
      <c r="S512" s="214"/>
      <c r="T512" s="215"/>
      <c r="AT512" s="216" t="s">
        <v>226</v>
      </c>
      <c r="AU512" s="216" t="s">
        <v>85</v>
      </c>
      <c r="AV512" s="14" t="s">
        <v>85</v>
      </c>
      <c r="AW512" s="14" t="s">
        <v>36</v>
      </c>
      <c r="AX512" s="14" t="s">
        <v>75</v>
      </c>
      <c r="AY512" s="216" t="s">
        <v>215</v>
      </c>
    </row>
    <row r="513" spans="1:65" s="14" customFormat="1" ht="11.25">
      <c r="B513" s="206"/>
      <c r="C513" s="207"/>
      <c r="D513" s="197" t="s">
        <v>226</v>
      </c>
      <c r="E513" s="208" t="s">
        <v>19</v>
      </c>
      <c r="F513" s="209" t="s">
        <v>1236</v>
      </c>
      <c r="G513" s="207"/>
      <c r="H513" s="210">
        <v>13.2</v>
      </c>
      <c r="I513" s="211"/>
      <c r="J513" s="207"/>
      <c r="K513" s="207"/>
      <c r="L513" s="212"/>
      <c r="M513" s="213"/>
      <c r="N513" s="214"/>
      <c r="O513" s="214"/>
      <c r="P513" s="214"/>
      <c r="Q513" s="214"/>
      <c r="R513" s="214"/>
      <c r="S513" s="214"/>
      <c r="T513" s="215"/>
      <c r="AT513" s="216" t="s">
        <v>226</v>
      </c>
      <c r="AU513" s="216" t="s">
        <v>85</v>
      </c>
      <c r="AV513" s="14" t="s">
        <v>85</v>
      </c>
      <c r="AW513" s="14" t="s">
        <v>36</v>
      </c>
      <c r="AX513" s="14" t="s">
        <v>75</v>
      </c>
      <c r="AY513" s="216" t="s">
        <v>215</v>
      </c>
    </row>
    <row r="514" spans="1:65" s="14" customFormat="1" ht="11.25">
      <c r="B514" s="206"/>
      <c r="C514" s="207"/>
      <c r="D514" s="197" t="s">
        <v>226</v>
      </c>
      <c r="E514" s="208" t="s">
        <v>19</v>
      </c>
      <c r="F514" s="209" t="s">
        <v>1237</v>
      </c>
      <c r="G514" s="207"/>
      <c r="H514" s="210">
        <v>4.4000000000000004</v>
      </c>
      <c r="I514" s="211"/>
      <c r="J514" s="207"/>
      <c r="K514" s="207"/>
      <c r="L514" s="212"/>
      <c r="M514" s="213"/>
      <c r="N514" s="214"/>
      <c r="O514" s="214"/>
      <c r="P514" s="214"/>
      <c r="Q514" s="214"/>
      <c r="R514" s="214"/>
      <c r="S514" s="214"/>
      <c r="T514" s="215"/>
      <c r="AT514" s="216" t="s">
        <v>226</v>
      </c>
      <c r="AU514" s="216" t="s">
        <v>85</v>
      </c>
      <c r="AV514" s="14" t="s">
        <v>85</v>
      </c>
      <c r="AW514" s="14" t="s">
        <v>36</v>
      </c>
      <c r="AX514" s="14" t="s">
        <v>75</v>
      </c>
      <c r="AY514" s="216" t="s">
        <v>215</v>
      </c>
    </row>
    <row r="515" spans="1:65" s="15" customFormat="1" ht="11.25">
      <c r="B515" s="227"/>
      <c r="C515" s="228"/>
      <c r="D515" s="197" t="s">
        <v>226</v>
      </c>
      <c r="E515" s="229" t="s">
        <v>19</v>
      </c>
      <c r="F515" s="230" t="s">
        <v>323</v>
      </c>
      <c r="G515" s="228"/>
      <c r="H515" s="231">
        <v>56.32</v>
      </c>
      <c r="I515" s="232"/>
      <c r="J515" s="228"/>
      <c r="K515" s="228"/>
      <c r="L515" s="233"/>
      <c r="M515" s="234"/>
      <c r="N515" s="235"/>
      <c r="O515" s="235"/>
      <c r="P515" s="235"/>
      <c r="Q515" s="235"/>
      <c r="R515" s="235"/>
      <c r="S515" s="235"/>
      <c r="T515" s="236"/>
      <c r="AT515" s="237" t="s">
        <v>226</v>
      </c>
      <c r="AU515" s="237" t="s">
        <v>85</v>
      </c>
      <c r="AV515" s="15" t="s">
        <v>222</v>
      </c>
      <c r="AW515" s="15" t="s">
        <v>36</v>
      </c>
      <c r="AX515" s="15" t="s">
        <v>83</v>
      </c>
      <c r="AY515" s="237" t="s">
        <v>215</v>
      </c>
    </row>
    <row r="516" spans="1:65" s="2" customFormat="1" ht="49.15" customHeight="1">
      <c r="A516" s="36"/>
      <c r="B516" s="37"/>
      <c r="C516" s="177" t="s">
        <v>703</v>
      </c>
      <c r="D516" s="177" t="s">
        <v>218</v>
      </c>
      <c r="E516" s="178" t="s">
        <v>704</v>
      </c>
      <c r="F516" s="179" t="s">
        <v>705</v>
      </c>
      <c r="G516" s="180" t="s">
        <v>271</v>
      </c>
      <c r="H516" s="181">
        <v>0.217</v>
      </c>
      <c r="I516" s="182"/>
      <c r="J516" s="183">
        <f>ROUND(I516*H516,2)</f>
        <v>0</v>
      </c>
      <c r="K516" s="179" t="s">
        <v>221</v>
      </c>
      <c r="L516" s="41"/>
      <c r="M516" s="184" t="s">
        <v>19</v>
      </c>
      <c r="N516" s="185" t="s">
        <v>46</v>
      </c>
      <c r="O516" s="66"/>
      <c r="P516" s="186">
        <f>O516*H516</f>
        <v>0</v>
      </c>
      <c r="Q516" s="186">
        <v>0</v>
      </c>
      <c r="R516" s="186">
        <f>Q516*H516</f>
        <v>0</v>
      </c>
      <c r="S516" s="186">
        <v>0</v>
      </c>
      <c r="T516" s="187">
        <f>S516*H516</f>
        <v>0</v>
      </c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R516" s="188" t="s">
        <v>458</v>
      </c>
      <c r="AT516" s="188" t="s">
        <v>218</v>
      </c>
      <c r="AU516" s="188" t="s">
        <v>85</v>
      </c>
      <c r="AY516" s="19" t="s">
        <v>215</v>
      </c>
      <c r="BE516" s="189">
        <f>IF(N516="základní",J516,0)</f>
        <v>0</v>
      </c>
      <c r="BF516" s="189">
        <f>IF(N516="snížená",J516,0)</f>
        <v>0</v>
      </c>
      <c r="BG516" s="189">
        <f>IF(N516="zákl. přenesená",J516,0)</f>
        <v>0</v>
      </c>
      <c r="BH516" s="189">
        <f>IF(N516="sníž. přenesená",J516,0)</f>
        <v>0</v>
      </c>
      <c r="BI516" s="189">
        <f>IF(N516="nulová",J516,0)</f>
        <v>0</v>
      </c>
      <c r="BJ516" s="19" t="s">
        <v>83</v>
      </c>
      <c r="BK516" s="189">
        <f>ROUND(I516*H516,2)</f>
        <v>0</v>
      </c>
      <c r="BL516" s="19" t="s">
        <v>458</v>
      </c>
      <c r="BM516" s="188" t="s">
        <v>1238</v>
      </c>
    </row>
    <row r="517" spans="1:65" s="2" customFormat="1" ht="11.25">
      <c r="A517" s="36"/>
      <c r="B517" s="37"/>
      <c r="C517" s="38"/>
      <c r="D517" s="190" t="s">
        <v>224</v>
      </c>
      <c r="E517" s="38"/>
      <c r="F517" s="191" t="s">
        <v>707</v>
      </c>
      <c r="G517" s="38"/>
      <c r="H517" s="38"/>
      <c r="I517" s="192"/>
      <c r="J517" s="38"/>
      <c r="K517" s="38"/>
      <c r="L517" s="41"/>
      <c r="M517" s="193"/>
      <c r="N517" s="194"/>
      <c r="O517" s="66"/>
      <c r="P517" s="66"/>
      <c r="Q517" s="66"/>
      <c r="R517" s="66"/>
      <c r="S517" s="66"/>
      <c r="T517" s="67"/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T517" s="19" t="s">
        <v>224</v>
      </c>
      <c r="AU517" s="19" t="s">
        <v>85</v>
      </c>
    </row>
    <row r="518" spans="1:65" s="12" customFormat="1" ht="22.9" customHeight="1">
      <c r="B518" s="161"/>
      <c r="C518" s="162"/>
      <c r="D518" s="163" t="s">
        <v>74</v>
      </c>
      <c r="E518" s="175" t="s">
        <v>1239</v>
      </c>
      <c r="F518" s="175" t="s">
        <v>1240</v>
      </c>
      <c r="G518" s="162"/>
      <c r="H518" s="162"/>
      <c r="I518" s="165"/>
      <c r="J518" s="176">
        <f>BK518</f>
        <v>0</v>
      </c>
      <c r="K518" s="162"/>
      <c r="L518" s="167"/>
      <c r="M518" s="168"/>
      <c r="N518" s="169"/>
      <c r="O518" s="169"/>
      <c r="P518" s="170">
        <f>SUM(P519:P537)</f>
        <v>0</v>
      </c>
      <c r="Q518" s="169"/>
      <c r="R518" s="170">
        <f>SUM(R519:R537)</f>
        <v>0.17379712</v>
      </c>
      <c r="S518" s="169"/>
      <c r="T518" s="171">
        <f>SUM(T519:T537)</f>
        <v>0.88720999999999994</v>
      </c>
      <c r="AR518" s="172" t="s">
        <v>85</v>
      </c>
      <c r="AT518" s="173" t="s">
        <v>74</v>
      </c>
      <c r="AU518" s="173" t="s">
        <v>83</v>
      </c>
      <c r="AY518" s="172" t="s">
        <v>215</v>
      </c>
      <c r="BK518" s="174">
        <f>SUM(BK519:BK537)</f>
        <v>0</v>
      </c>
    </row>
    <row r="519" spans="1:65" s="2" customFormat="1" ht="24.2" customHeight="1">
      <c r="A519" s="36"/>
      <c r="B519" s="37"/>
      <c r="C519" s="177" t="s">
        <v>1241</v>
      </c>
      <c r="D519" s="177" t="s">
        <v>218</v>
      </c>
      <c r="E519" s="178" t="s">
        <v>1242</v>
      </c>
      <c r="F519" s="179" t="s">
        <v>1243</v>
      </c>
      <c r="G519" s="180" t="s">
        <v>96</v>
      </c>
      <c r="H519" s="181">
        <v>21</v>
      </c>
      <c r="I519" s="182"/>
      <c r="J519" s="183">
        <f>ROUND(I519*H519,2)</f>
        <v>0</v>
      </c>
      <c r="K519" s="179" t="s">
        <v>221</v>
      </c>
      <c r="L519" s="41"/>
      <c r="M519" s="184" t="s">
        <v>19</v>
      </c>
      <c r="N519" s="185" t="s">
        <v>46</v>
      </c>
      <c r="O519" s="66"/>
      <c r="P519" s="186">
        <f>O519*H519</f>
        <v>0</v>
      </c>
      <c r="Q519" s="186">
        <v>0</v>
      </c>
      <c r="R519" s="186">
        <f>Q519*H519</f>
        <v>0</v>
      </c>
      <c r="S519" s="186">
        <v>3.2499999999999999E-3</v>
      </c>
      <c r="T519" s="187">
        <f>S519*H519</f>
        <v>6.8249999999999991E-2</v>
      </c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R519" s="188" t="s">
        <v>458</v>
      </c>
      <c r="AT519" s="188" t="s">
        <v>218</v>
      </c>
      <c r="AU519" s="188" t="s">
        <v>85</v>
      </c>
      <c r="AY519" s="19" t="s">
        <v>215</v>
      </c>
      <c r="BE519" s="189">
        <f>IF(N519="základní",J519,0)</f>
        <v>0</v>
      </c>
      <c r="BF519" s="189">
        <f>IF(N519="snížená",J519,0)</f>
        <v>0</v>
      </c>
      <c r="BG519" s="189">
        <f>IF(N519="zákl. přenesená",J519,0)</f>
        <v>0</v>
      </c>
      <c r="BH519" s="189">
        <f>IF(N519="sníž. přenesená",J519,0)</f>
        <v>0</v>
      </c>
      <c r="BI519" s="189">
        <f>IF(N519="nulová",J519,0)</f>
        <v>0</v>
      </c>
      <c r="BJ519" s="19" t="s">
        <v>83</v>
      </c>
      <c r="BK519" s="189">
        <f>ROUND(I519*H519,2)</f>
        <v>0</v>
      </c>
      <c r="BL519" s="19" t="s">
        <v>458</v>
      </c>
      <c r="BM519" s="188" t="s">
        <v>1244</v>
      </c>
    </row>
    <row r="520" spans="1:65" s="2" customFormat="1" ht="11.25">
      <c r="A520" s="36"/>
      <c r="B520" s="37"/>
      <c r="C520" s="38"/>
      <c r="D520" s="190" t="s">
        <v>224</v>
      </c>
      <c r="E520" s="38"/>
      <c r="F520" s="191" t="s">
        <v>1245</v>
      </c>
      <c r="G520" s="38"/>
      <c r="H520" s="38"/>
      <c r="I520" s="192"/>
      <c r="J520" s="38"/>
      <c r="K520" s="38"/>
      <c r="L520" s="41"/>
      <c r="M520" s="193"/>
      <c r="N520" s="194"/>
      <c r="O520" s="66"/>
      <c r="P520" s="66"/>
      <c r="Q520" s="66"/>
      <c r="R520" s="66"/>
      <c r="S520" s="66"/>
      <c r="T520" s="67"/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T520" s="19" t="s">
        <v>224</v>
      </c>
      <c r="AU520" s="19" t="s">
        <v>85</v>
      </c>
    </row>
    <row r="521" spans="1:65" s="13" customFormat="1" ht="11.25">
      <c r="B521" s="195"/>
      <c r="C521" s="196"/>
      <c r="D521" s="197" t="s">
        <v>226</v>
      </c>
      <c r="E521" s="198" t="s">
        <v>19</v>
      </c>
      <c r="F521" s="199" t="s">
        <v>1246</v>
      </c>
      <c r="G521" s="196"/>
      <c r="H521" s="198" t="s">
        <v>19</v>
      </c>
      <c r="I521" s="200"/>
      <c r="J521" s="196"/>
      <c r="K521" s="196"/>
      <c r="L521" s="201"/>
      <c r="M521" s="202"/>
      <c r="N521" s="203"/>
      <c r="O521" s="203"/>
      <c r="P521" s="203"/>
      <c r="Q521" s="203"/>
      <c r="R521" s="203"/>
      <c r="S521" s="203"/>
      <c r="T521" s="204"/>
      <c r="AT521" s="205" t="s">
        <v>226</v>
      </c>
      <c r="AU521" s="205" t="s">
        <v>85</v>
      </c>
      <c r="AV521" s="13" t="s">
        <v>83</v>
      </c>
      <c r="AW521" s="13" t="s">
        <v>36</v>
      </c>
      <c r="AX521" s="13" t="s">
        <v>75</v>
      </c>
      <c r="AY521" s="205" t="s">
        <v>215</v>
      </c>
    </row>
    <row r="522" spans="1:65" s="14" customFormat="1" ht="11.25">
      <c r="B522" s="206"/>
      <c r="C522" s="207"/>
      <c r="D522" s="197" t="s">
        <v>226</v>
      </c>
      <c r="E522" s="208" t="s">
        <v>19</v>
      </c>
      <c r="F522" s="209" t="s">
        <v>7</v>
      </c>
      <c r="G522" s="207"/>
      <c r="H522" s="210">
        <v>21</v>
      </c>
      <c r="I522" s="211"/>
      <c r="J522" s="207"/>
      <c r="K522" s="207"/>
      <c r="L522" s="212"/>
      <c r="M522" s="213"/>
      <c r="N522" s="214"/>
      <c r="O522" s="214"/>
      <c r="P522" s="214"/>
      <c r="Q522" s="214"/>
      <c r="R522" s="214"/>
      <c r="S522" s="214"/>
      <c r="T522" s="215"/>
      <c r="AT522" s="216" t="s">
        <v>226</v>
      </c>
      <c r="AU522" s="216" t="s">
        <v>85</v>
      </c>
      <c r="AV522" s="14" t="s">
        <v>85</v>
      </c>
      <c r="AW522" s="14" t="s">
        <v>36</v>
      </c>
      <c r="AX522" s="14" t="s">
        <v>83</v>
      </c>
      <c r="AY522" s="216" t="s">
        <v>215</v>
      </c>
    </row>
    <row r="523" spans="1:65" s="2" customFormat="1" ht="37.9" customHeight="1">
      <c r="A523" s="36"/>
      <c r="B523" s="37"/>
      <c r="C523" s="177" t="s">
        <v>1247</v>
      </c>
      <c r="D523" s="177" t="s">
        <v>218</v>
      </c>
      <c r="E523" s="178" t="s">
        <v>1248</v>
      </c>
      <c r="F523" s="179" t="s">
        <v>1249</v>
      </c>
      <c r="G523" s="180" t="s">
        <v>96</v>
      </c>
      <c r="H523" s="181">
        <v>66.64</v>
      </c>
      <c r="I523" s="182"/>
      <c r="J523" s="183">
        <f>ROUND(I523*H523,2)</f>
        <v>0</v>
      </c>
      <c r="K523" s="179" t="s">
        <v>221</v>
      </c>
      <c r="L523" s="41"/>
      <c r="M523" s="184" t="s">
        <v>19</v>
      </c>
      <c r="N523" s="185" t="s">
        <v>46</v>
      </c>
      <c r="O523" s="66"/>
      <c r="P523" s="186">
        <f>O523*H523</f>
        <v>0</v>
      </c>
      <c r="Q523" s="186">
        <v>4.2999999999999999E-4</v>
      </c>
      <c r="R523" s="186">
        <f>Q523*H523</f>
        <v>2.8655199999999999E-2</v>
      </c>
      <c r="S523" s="186">
        <v>0</v>
      </c>
      <c r="T523" s="187">
        <f>S523*H523</f>
        <v>0</v>
      </c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R523" s="188" t="s">
        <v>458</v>
      </c>
      <c r="AT523" s="188" t="s">
        <v>218</v>
      </c>
      <c r="AU523" s="188" t="s">
        <v>85</v>
      </c>
      <c r="AY523" s="19" t="s">
        <v>215</v>
      </c>
      <c r="BE523" s="189">
        <f>IF(N523="základní",J523,0)</f>
        <v>0</v>
      </c>
      <c r="BF523" s="189">
        <f>IF(N523="snížená",J523,0)</f>
        <v>0</v>
      </c>
      <c r="BG523" s="189">
        <f>IF(N523="zákl. přenesená",J523,0)</f>
        <v>0</v>
      </c>
      <c r="BH523" s="189">
        <f>IF(N523="sníž. přenesená",J523,0)</f>
        <v>0</v>
      </c>
      <c r="BI523" s="189">
        <f>IF(N523="nulová",J523,0)</f>
        <v>0</v>
      </c>
      <c r="BJ523" s="19" t="s">
        <v>83</v>
      </c>
      <c r="BK523" s="189">
        <f>ROUND(I523*H523,2)</f>
        <v>0</v>
      </c>
      <c r="BL523" s="19" t="s">
        <v>458</v>
      </c>
      <c r="BM523" s="188" t="s">
        <v>1250</v>
      </c>
    </row>
    <row r="524" spans="1:65" s="2" customFormat="1" ht="11.25">
      <c r="A524" s="36"/>
      <c r="B524" s="37"/>
      <c r="C524" s="38"/>
      <c r="D524" s="190" t="s">
        <v>224</v>
      </c>
      <c r="E524" s="38"/>
      <c r="F524" s="191" t="s">
        <v>1251</v>
      </c>
      <c r="G524" s="38"/>
      <c r="H524" s="38"/>
      <c r="I524" s="192"/>
      <c r="J524" s="38"/>
      <c r="K524" s="38"/>
      <c r="L524" s="41"/>
      <c r="M524" s="193"/>
      <c r="N524" s="194"/>
      <c r="O524" s="66"/>
      <c r="P524" s="66"/>
      <c r="Q524" s="66"/>
      <c r="R524" s="66"/>
      <c r="S524" s="66"/>
      <c r="T524" s="67"/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T524" s="19" t="s">
        <v>224</v>
      </c>
      <c r="AU524" s="19" t="s">
        <v>85</v>
      </c>
    </row>
    <row r="525" spans="1:65" s="13" customFormat="1" ht="11.25">
      <c r="B525" s="195"/>
      <c r="C525" s="196"/>
      <c r="D525" s="197" t="s">
        <v>226</v>
      </c>
      <c r="E525" s="198" t="s">
        <v>19</v>
      </c>
      <c r="F525" s="199" t="s">
        <v>1252</v>
      </c>
      <c r="G525" s="196"/>
      <c r="H525" s="198" t="s">
        <v>19</v>
      </c>
      <c r="I525" s="200"/>
      <c r="J525" s="196"/>
      <c r="K525" s="196"/>
      <c r="L525" s="201"/>
      <c r="M525" s="202"/>
      <c r="N525" s="203"/>
      <c r="O525" s="203"/>
      <c r="P525" s="203"/>
      <c r="Q525" s="203"/>
      <c r="R525" s="203"/>
      <c r="S525" s="203"/>
      <c r="T525" s="204"/>
      <c r="AT525" s="205" t="s">
        <v>226</v>
      </c>
      <c r="AU525" s="205" t="s">
        <v>85</v>
      </c>
      <c r="AV525" s="13" t="s">
        <v>83</v>
      </c>
      <c r="AW525" s="13" t="s">
        <v>36</v>
      </c>
      <c r="AX525" s="13" t="s">
        <v>75</v>
      </c>
      <c r="AY525" s="205" t="s">
        <v>215</v>
      </c>
    </row>
    <row r="526" spans="1:65" s="14" customFormat="1" ht="11.25">
      <c r="B526" s="206"/>
      <c r="C526" s="207"/>
      <c r="D526" s="197" t="s">
        <v>226</v>
      </c>
      <c r="E526" s="208" t="s">
        <v>19</v>
      </c>
      <c r="F526" s="209" t="s">
        <v>1253</v>
      </c>
      <c r="G526" s="207"/>
      <c r="H526" s="210">
        <v>24.64</v>
      </c>
      <c r="I526" s="211"/>
      <c r="J526" s="207"/>
      <c r="K526" s="207"/>
      <c r="L526" s="212"/>
      <c r="M526" s="213"/>
      <c r="N526" s="214"/>
      <c r="O526" s="214"/>
      <c r="P526" s="214"/>
      <c r="Q526" s="214"/>
      <c r="R526" s="214"/>
      <c r="S526" s="214"/>
      <c r="T526" s="215"/>
      <c r="AT526" s="216" t="s">
        <v>226</v>
      </c>
      <c r="AU526" s="216" t="s">
        <v>85</v>
      </c>
      <c r="AV526" s="14" t="s">
        <v>85</v>
      </c>
      <c r="AW526" s="14" t="s">
        <v>36</v>
      </c>
      <c r="AX526" s="14" t="s">
        <v>75</v>
      </c>
      <c r="AY526" s="216" t="s">
        <v>215</v>
      </c>
    </row>
    <row r="527" spans="1:65" s="13" customFormat="1" ht="11.25">
      <c r="B527" s="195"/>
      <c r="C527" s="196"/>
      <c r="D527" s="197" t="s">
        <v>226</v>
      </c>
      <c r="E527" s="198" t="s">
        <v>19</v>
      </c>
      <c r="F527" s="199" t="s">
        <v>1254</v>
      </c>
      <c r="G527" s="196"/>
      <c r="H527" s="198" t="s">
        <v>19</v>
      </c>
      <c r="I527" s="200"/>
      <c r="J527" s="196"/>
      <c r="K527" s="196"/>
      <c r="L527" s="201"/>
      <c r="M527" s="202"/>
      <c r="N527" s="203"/>
      <c r="O527" s="203"/>
      <c r="P527" s="203"/>
      <c r="Q527" s="203"/>
      <c r="R527" s="203"/>
      <c r="S527" s="203"/>
      <c r="T527" s="204"/>
      <c r="AT527" s="205" t="s">
        <v>226</v>
      </c>
      <c r="AU527" s="205" t="s">
        <v>85</v>
      </c>
      <c r="AV527" s="13" t="s">
        <v>83</v>
      </c>
      <c r="AW527" s="13" t="s">
        <v>36</v>
      </c>
      <c r="AX527" s="13" t="s">
        <v>75</v>
      </c>
      <c r="AY527" s="205" t="s">
        <v>215</v>
      </c>
    </row>
    <row r="528" spans="1:65" s="14" customFormat="1" ht="11.25">
      <c r="B528" s="206"/>
      <c r="C528" s="207"/>
      <c r="D528" s="197" t="s">
        <v>226</v>
      </c>
      <c r="E528" s="208" t="s">
        <v>19</v>
      </c>
      <c r="F528" s="209" t="s">
        <v>1255</v>
      </c>
      <c r="G528" s="207"/>
      <c r="H528" s="210">
        <v>42</v>
      </c>
      <c r="I528" s="211"/>
      <c r="J528" s="207"/>
      <c r="K528" s="207"/>
      <c r="L528" s="212"/>
      <c r="M528" s="213"/>
      <c r="N528" s="214"/>
      <c r="O528" s="214"/>
      <c r="P528" s="214"/>
      <c r="Q528" s="214"/>
      <c r="R528" s="214"/>
      <c r="S528" s="214"/>
      <c r="T528" s="215"/>
      <c r="AT528" s="216" t="s">
        <v>226</v>
      </c>
      <c r="AU528" s="216" t="s">
        <v>85</v>
      </c>
      <c r="AV528" s="14" t="s">
        <v>85</v>
      </c>
      <c r="AW528" s="14" t="s">
        <v>36</v>
      </c>
      <c r="AX528" s="14" t="s">
        <v>75</v>
      </c>
      <c r="AY528" s="216" t="s">
        <v>215</v>
      </c>
    </row>
    <row r="529" spans="1:65" s="15" customFormat="1" ht="11.25">
      <c r="B529" s="227"/>
      <c r="C529" s="228"/>
      <c r="D529" s="197" t="s">
        <v>226</v>
      </c>
      <c r="E529" s="229" t="s">
        <v>19</v>
      </c>
      <c r="F529" s="230" t="s">
        <v>323</v>
      </c>
      <c r="G529" s="228"/>
      <c r="H529" s="231">
        <v>66.64</v>
      </c>
      <c r="I529" s="232"/>
      <c r="J529" s="228"/>
      <c r="K529" s="228"/>
      <c r="L529" s="233"/>
      <c r="M529" s="234"/>
      <c r="N529" s="235"/>
      <c r="O529" s="235"/>
      <c r="P529" s="235"/>
      <c r="Q529" s="235"/>
      <c r="R529" s="235"/>
      <c r="S529" s="235"/>
      <c r="T529" s="236"/>
      <c r="AT529" s="237" t="s">
        <v>226</v>
      </c>
      <c r="AU529" s="237" t="s">
        <v>85</v>
      </c>
      <c r="AV529" s="15" t="s">
        <v>222</v>
      </c>
      <c r="AW529" s="15" t="s">
        <v>36</v>
      </c>
      <c r="AX529" s="15" t="s">
        <v>83</v>
      </c>
      <c r="AY529" s="237" t="s">
        <v>215</v>
      </c>
    </row>
    <row r="530" spans="1:65" s="2" customFormat="1" ht="24.2" customHeight="1">
      <c r="A530" s="36"/>
      <c r="B530" s="37"/>
      <c r="C530" s="217" t="s">
        <v>1256</v>
      </c>
      <c r="D530" s="217" t="s">
        <v>288</v>
      </c>
      <c r="E530" s="218" t="s">
        <v>1257</v>
      </c>
      <c r="F530" s="219" t="s">
        <v>1258</v>
      </c>
      <c r="G530" s="220" t="s">
        <v>96</v>
      </c>
      <c r="H530" s="221">
        <v>73.304000000000002</v>
      </c>
      <c r="I530" s="222"/>
      <c r="J530" s="223">
        <f>ROUND(I530*H530,2)</f>
        <v>0</v>
      </c>
      <c r="K530" s="219" t="s">
        <v>221</v>
      </c>
      <c r="L530" s="224"/>
      <c r="M530" s="225" t="s">
        <v>19</v>
      </c>
      <c r="N530" s="226" t="s">
        <v>46</v>
      </c>
      <c r="O530" s="66"/>
      <c r="P530" s="186">
        <f>O530*H530</f>
        <v>0</v>
      </c>
      <c r="Q530" s="186">
        <v>1.98E-3</v>
      </c>
      <c r="R530" s="186">
        <f>Q530*H530</f>
        <v>0.14514192000000001</v>
      </c>
      <c r="S530" s="186">
        <v>0</v>
      </c>
      <c r="T530" s="187">
        <f>S530*H530</f>
        <v>0</v>
      </c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R530" s="188" t="s">
        <v>569</v>
      </c>
      <c r="AT530" s="188" t="s">
        <v>288</v>
      </c>
      <c r="AU530" s="188" t="s">
        <v>85</v>
      </c>
      <c r="AY530" s="19" t="s">
        <v>215</v>
      </c>
      <c r="BE530" s="189">
        <f>IF(N530="základní",J530,0)</f>
        <v>0</v>
      </c>
      <c r="BF530" s="189">
        <f>IF(N530="snížená",J530,0)</f>
        <v>0</v>
      </c>
      <c r="BG530" s="189">
        <f>IF(N530="zákl. přenesená",J530,0)</f>
        <v>0</v>
      </c>
      <c r="BH530" s="189">
        <f>IF(N530="sníž. přenesená",J530,0)</f>
        <v>0</v>
      </c>
      <c r="BI530" s="189">
        <f>IF(N530="nulová",J530,0)</f>
        <v>0</v>
      </c>
      <c r="BJ530" s="19" t="s">
        <v>83</v>
      </c>
      <c r="BK530" s="189">
        <f>ROUND(I530*H530,2)</f>
        <v>0</v>
      </c>
      <c r="BL530" s="19" t="s">
        <v>458</v>
      </c>
      <c r="BM530" s="188" t="s">
        <v>1259</v>
      </c>
    </row>
    <row r="531" spans="1:65" s="14" customFormat="1" ht="11.25">
      <c r="B531" s="206"/>
      <c r="C531" s="207"/>
      <c r="D531" s="197" t="s">
        <v>226</v>
      </c>
      <c r="E531" s="207"/>
      <c r="F531" s="209" t="s">
        <v>1260</v>
      </c>
      <c r="G531" s="207"/>
      <c r="H531" s="210">
        <v>73.304000000000002</v>
      </c>
      <c r="I531" s="211"/>
      <c r="J531" s="207"/>
      <c r="K531" s="207"/>
      <c r="L531" s="212"/>
      <c r="M531" s="213"/>
      <c r="N531" s="214"/>
      <c r="O531" s="214"/>
      <c r="P531" s="214"/>
      <c r="Q531" s="214"/>
      <c r="R531" s="214"/>
      <c r="S531" s="214"/>
      <c r="T531" s="215"/>
      <c r="AT531" s="216" t="s">
        <v>226</v>
      </c>
      <c r="AU531" s="216" t="s">
        <v>85</v>
      </c>
      <c r="AV531" s="14" t="s">
        <v>85</v>
      </c>
      <c r="AW531" s="14" t="s">
        <v>4</v>
      </c>
      <c r="AX531" s="14" t="s">
        <v>83</v>
      </c>
      <c r="AY531" s="216" t="s">
        <v>215</v>
      </c>
    </row>
    <row r="532" spans="1:65" s="2" customFormat="1" ht="16.5" customHeight="1">
      <c r="A532" s="36"/>
      <c r="B532" s="37"/>
      <c r="C532" s="177" t="s">
        <v>1261</v>
      </c>
      <c r="D532" s="177" t="s">
        <v>218</v>
      </c>
      <c r="E532" s="178" t="s">
        <v>1262</v>
      </c>
      <c r="F532" s="179" t="s">
        <v>1263</v>
      </c>
      <c r="G532" s="180" t="s">
        <v>91</v>
      </c>
      <c r="H532" s="181">
        <v>23.2</v>
      </c>
      <c r="I532" s="182"/>
      <c r="J532" s="183">
        <f>ROUND(I532*H532,2)</f>
        <v>0</v>
      </c>
      <c r="K532" s="179" t="s">
        <v>221</v>
      </c>
      <c r="L532" s="41"/>
      <c r="M532" s="184" t="s">
        <v>19</v>
      </c>
      <c r="N532" s="185" t="s">
        <v>46</v>
      </c>
      <c r="O532" s="66"/>
      <c r="P532" s="186">
        <f>O532*H532</f>
        <v>0</v>
      </c>
      <c r="Q532" s="186">
        <v>0</v>
      </c>
      <c r="R532" s="186">
        <f>Q532*H532</f>
        <v>0</v>
      </c>
      <c r="S532" s="186">
        <v>3.5299999999999998E-2</v>
      </c>
      <c r="T532" s="187">
        <f>S532*H532</f>
        <v>0.81895999999999991</v>
      </c>
      <c r="U532" s="36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  <c r="AR532" s="188" t="s">
        <v>458</v>
      </c>
      <c r="AT532" s="188" t="s">
        <v>218</v>
      </c>
      <c r="AU532" s="188" t="s">
        <v>85</v>
      </c>
      <c r="AY532" s="19" t="s">
        <v>215</v>
      </c>
      <c r="BE532" s="189">
        <f>IF(N532="základní",J532,0)</f>
        <v>0</v>
      </c>
      <c r="BF532" s="189">
        <f>IF(N532="snížená",J532,0)</f>
        <v>0</v>
      </c>
      <c r="BG532" s="189">
        <f>IF(N532="zákl. přenesená",J532,0)</f>
        <v>0</v>
      </c>
      <c r="BH532" s="189">
        <f>IF(N532="sníž. přenesená",J532,0)</f>
        <v>0</v>
      </c>
      <c r="BI532" s="189">
        <f>IF(N532="nulová",J532,0)</f>
        <v>0</v>
      </c>
      <c r="BJ532" s="19" t="s">
        <v>83</v>
      </c>
      <c r="BK532" s="189">
        <f>ROUND(I532*H532,2)</f>
        <v>0</v>
      </c>
      <c r="BL532" s="19" t="s">
        <v>458</v>
      </c>
      <c r="BM532" s="188" t="s">
        <v>1264</v>
      </c>
    </row>
    <row r="533" spans="1:65" s="2" customFormat="1" ht="11.25">
      <c r="A533" s="36"/>
      <c r="B533" s="37"/>
      <c r="C533" s="38"/>
      <c r="D533" s="190" t="s">
        <v>224</v>
      </c>
      <c r="E533" s="38"/>
      <c r="F533" s="191" t="s">
        <v>1265</v>
      </c>
      <c r="G533" s="38"/>
      <c r="H533" s="38"/>
      <c r="I533" s="192"/>
      <c r="J533" s="38"/>
      <c r="K533" s="38"/>
      <c r="L533" s="41"/>
      <c r="M533" s="193"/>
      <c r="N533" s="194"/>
      <c r="O533" s="66"/>
      <c r="P533" s="66"/>
      <c r="Q533" s="66"/>
      <c r="R533" s="66"/>
      <c r="S533" s="66"/>
      <c r="T533" s="67"/>
      <c r="U533" s="36"/>
      <c r="V533" s="36"/>
      <c r="W533" s="36"/>
      <c r="X533" s="36"/>
      <c r="Y533" s="36"/>
      <c r="Z533" s="36"/>
      <c r="AA533" s="36"/>
      <c r="AB533" s="36"/>
      <c r="AC533" s="36"/>
      <c r="AD533" s="36"/>
      <c r="AE533" s="36"/>
      <c r="AT533" s="19" t="s">
        <v>224</v>
      </c>
      <c r="AU533" s="19" t="s">
        <v>85</v>
      </c>
    </row>
    <row r="534" spans="1:65" s="13" customFormat="1" ht="11.25">
      <c r="B534" s="195"/>
      <c r="C534" s="196"/>
      <c r="D534" s="197" t="s">
        <v>226</v>
      </c>
      <c r="E534" s="198" t="s">
        <v>19</v>
      </c>
      <c r="F534" s="199" t="s">
        <v>1246</v>
      </c>
      <c r="G534" s="196"/>
      <c r="H534" s="198" t="s">
        <v>19</v>
      </c>
      <c r="I534" s="200"/>
      <c r="J534" s="196"/>
      <c r="K534" s="196"/>
      <c r="L534" s="201"/>
      <c r="M534" s="202"/>
      <c r="N534" s="203"/>
      <c r="O534" s="203"/>
      <c r="P534" s="203"/>
      <c r="Q534" s="203"/>
      <c r="R534" s="203"/>
      <c r="S534" s="203"/>
      <c r="T534" s="204"/>
      <c r="AT534" s="205" t="s">
        <v>226</v>
      </c>
      <c r="AU534" s="205" t="s">
        <v>85</v>
      </c>
      <c r="AV534" s="13" t="s">
        <v>83</v>
      </c>
      <c r="AW534" s="13" t="s">
        <v>36</v>
      </c>
      <c r="AX534" s="13" t="s">
        <v>75</v>
      </c>
      <c r="AY534" s="205" t="s">
        <v>215</v>
      </c>
    </row>
    <row r="535" spans="1:65" s="14" customFormat="1" ht="11.25">
      <c r="B535" s="206"/>
      <c r="C535" s="207"/>
      <c r="D535" s="197" t="s">
        <v>226</v>
      </c>
      <c r="E535" s="208" t="s">
        <v>19</v>
      </c>
      <c r="F535" s="209" t="s">
        <v>909</v>
      </c>
      <c r="G535" s="207"/>
      <c r="H535" s="210">
        <v>23.2</v>
      </c>
      <c r="I535" s="211"/>
      <c r="J535" s="207"/>
      <c r="K535" s="207"/>
      <c r="L535" s="212"/>
      <c r="M535" s="213"/>
      <c r="N535" s="214"/>
      <c r="O535" s="214"/>
      <c r="P535" s="214"/>
      <c r="Q535" s="214"/>
      <c r="R535" s="214"/>
      <c r="S535" s="214"/>
      <c r="T535" s="215"/>
      <c r="AT535" s="216" t="s">
        <v>226</v>
      </c>
      <c r="AU535" s="216" t="s">
        <v>85</v>
      </c>
      <c r="AV535" s="14" t="s">
        <v>85</v>
      </c>
      <c r="AW535" s="14" t="s">
        <v>36</v>
      </c>
      <c r="AX535" s="14" t="s">
        <v>83</v>
      </c>
      <c r="AY535" s="216" t="s">
        <v>215</v>
      </c>
    </row>
    <row r="536" spans="1:65" s="2" customFormat="1" ht="49.15" customHeight="1">
      <c r="A536" s="36"/>
      <c r="B536" s="37"/>
      <c r="C536" s="177" t="s">
        <v>1266</v>
      </c>
      <c r="D536" s="177" t="s">
        <v>218</v>
      </c>
      <c r="E536" s="178" t="s">
        <v>1267</v>
      </c>
      <c r="F536" s="179" t="s">
        <v>1268</v>
      </c>
      <c r="G536" s="180" t="s">
        <v>271</v>
      </c>
      <c r="H536" s="181">
        <v>0.17399999999999999</v>
      </c>
      <c r="I536" s="182"/>
      <c r="J536" s="183">
        <f>ROUND(I536*H536,2)</f>
        <v>0</v>
      </c>
      <c r="K536" s="179" t="s">
        <v>221</v>
      </c>
      <c r="L536" s="41"/>
      <c r="M536" s="184" t="s">
        <v>19</v>
      </c>
      <c r="N536" s="185" t="s">
        <v>46</v>
      </c>
      <c r="O536" s="66"/>
      <c r="P536" s="186">
        <f>O536*H536</f>
        <v>0</v>
      </c>
      <c r="Q536" s="186">
        <v>0</v>
      </c>
      <c r="R536" s="186">
        <f>Q536*H536</f>
        <v>0</v>
      </c>
      <c r="S536" s="186">
        <v>0</v>
      </c>
      <c r="T536" s="187">
        <f>S536*H536</f>
        <v>0</v>
      </c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R536" s="188" t="s">
        <v>458</v>
      </c>
      <c r="AT536" s="188" t="s">
        <v>218</v>
      </c>
      <c r="AU536" s="188" t="s">
        <v>85</v>
      </c>
      <c r="AY536" s="19" t="s">
        <v>215</v>
      </c>
      <c r="BE536" s="189">
        <f>IF(N536="základní",J536,0)</f>
        <v>0</v>
      </c>
      <c r="BF536" s="189">
        <f>IF(N536="snížená",J536,0)</f>
        <v>0</v>
      </c>
      <c r="BG536" s="189">
        <f>IF(N536="zákl. přenesená",J536,0)</f>
        <v>0</v>
      </c>
      <c r="BH536" s="189">
        <f>IF(N536="sníž. přenesená",J536,0)</f>
        <v>0</v>
      </c>
      <c r="BI536" s="189">
        <f>IF(N536="nulová",J536,0)</f>
        <v>0</v>
      </c>
      <c r="BJ536" s="19" t="s">
        <v>83</v>
      </c>
      <c r="BK536" s="189">
        <f>ROUND(I536*H536,2)</f>
        <v>0</v>
      </c>
      <c r="BL536" s="19" t="s">
        <v>458</v>
      </c>
      <c r="BM536" s="188" t="s">
        <v>1269</v>
      </c>
    </row>
    <row r="537" spans="1:65" s="2" customFormat="1" ht="11.25">
      <c r="A537" s="36"/>
      <c r="B537" s="37"/>
      <c r="C537" s="38"/>
      <c r="D537" s="190" t="s">
        <v>224</v>
      </c>
      <c r="E537" s="38"/>
      <c r="F537" s="191" t="s">
        <v>1270</v>
      </c>
      <c r="G537" s="38"/>
      <c r="H537" s="38"/>
      <c r="I537" s="192"/>
      <c r="J537" s="38"/>
      <c r="K537" s="38"/>
      <c r="L537" s="41"/>
      <c r="M537" s="193"/>
      <c r="N537" s="194"/>
      <c r="O537" s="66"/>
      <c r="P537" s="66"/>
      <c r="Q537" s="66"/>
      <c r="R537" s="66"/>
      <c r="S537" s="66"/>
      <c r="T537" s="67"/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T537" s="19" t="s">
        <v>224</v>
      </c>
      <c r="AU537" s="19" t="s">
        <v>85</v>
      </c>
    </row>
    <row r="538" spans="1:65" s="12" customFormat="1" ht="22.9" customHeight="1">
      <c r="B538" s="161"/>
      <c r="C538" s="162"/>
      <c r="D538" s="163" t="s">
        <v>74</v>
      </c>
      <c r="E538" s="175" t="s">
        <v>708</v>
      </c>
      <c r="F538" s="175" t="s">
        <v>709</v>
      </c>
      <c r="G538" s="162"/>
      <c r="H538" s="162"/>
      <c r="I538" s="165"/>
      <c r="J538" s="176">
        <f>BK538</f>
        <v>0</v>
      </c>
      <c r="K538" s="162"/>
      <c r="L538" s="167"/>
      <c r="M538" s="168"/>
      <c r="N538" s="169"/>
      <c r="O538" s="169"/>
      <c r="P538" s="170">
        <f>SUM(P539:P560)</f>
        <v>0</v>
      </c>
      <c r="Q538" s="169"/>
      <c r="R538" s="170">
        <f>SUM(R539:R560)</f>
        <v>0.11214860000000001</v>
      </c>
      <c r="S538" s="169"/>
      <c r="T538" s="171">
        <f>SUM(T539:T560)</f>
        <v>0</v>
      </c>
      <c r="AR538" s="172" t="s">
        <v>85</v>
      </c>
      <c r="AT538" s="173" t="s">
        <v>74</v>
      </c>
      <c r="AU538" s="173" t="s">
        <v>83</v>
      </c>
      <c r="AY538" s="172" t="s">
        <v>215</v>
      </c>
      <c r="BK538" s="174">
        <f>SUM(BK539:BK560)</f>
        <v>0</v>
      </c>
    </row>
    <row r="539" spans="1:65" s="2" customFormat="1" ht="33" customHeight="1">
      <c r="A539" s="36"/>
      <c r="B539" s="37"/>
      <c r="C539" s="177" t="s">
        <v>829</v>
      </c>
      <c r="D539" s="177" t="s">
        <v>218</v>
      </c>
      <c r="E539" s="178" t="s">
        <v>710</v>
      </c>
      <c r="F539" s="179" t="s">
        <v>711</v>
      </c>
      <c r="G539" s="180" t="s">
        <v>537</v>
      </c>
      <c r="H539" s="181">
        <v>10</v>
      </c>
      <c r="I539" s="182"/>
      <c r="J539" s="183">
        <f>ROUND(I539*H539,2)</f>
        <v>0</v>
      </c>
      <c r="K539" s="179" t="s">
        <v>221</v>
      </c>
      <c r="L539" s="41"/>
      <c r="M539" s="184" t="s">
        <v>19</v>
      </c>
      <c r="N539" s="185" t="s">
        <v>46</v>
      </c>
      <c r="O539" s="66"/>
      <c r="P539" s="186">
        <f>O539*H539</f>
        <v>0</v>
      </c>
      <c r="Q539" s="186">
        <v>2.0000000000000001E-4</v>
      </c>
      <c r="R539" s="186">
        <f>Q539*H539</f>
        <v>2E-3</v>
      </c>
      <c r="S539" s="186">
        <v>0</v>
      </c>
      <c r="T539" s="187">
        <f>S539*H539</f>
        <v>0</v>
      </c>
      <c r="U539" s="36"/>
      <c r="V539" s="36"/>
      <c r="W539" s="36"/>
      <c r="X539" s="36"/>
      <c r="Y539" s="36"/>
      <c r="Z539" s="36"/>
      <c r="AA539" s="36"/>
      <c r="AB539" s="36"/>
      <c r="AC539" s="36"/>
      <c r="AD539" s="36"/>
      <c r="AE539" s="36"/>
      <c r="AR539" s="188" t="s">
        <v>458</v>
      </c>
      <c r="AT539" s="188" t="s">
        <v>218</v>
      </c>
      <c r="AU539" s="188" t="s">
        <v>85</v>
      </c>
      <c r="AY539" s="19" t="s">
        <v>215</v>
      </c>
      <c r="BE539" s="189">
        <f>IF(N539="základní",J539,0)</f>
        <v>0</v>
      </c>
      <c r="BF539" s="189">
        <f>IF(N539="snížená",J539,0)</f>
        <v>0</v>
      </c>
      <c r="BG539" s="189">
        <f>IF(N539="zákl. přenesená",J539,0)</f>
        <v>0</v>
      </c>
      <c r="BH539" s="189">
        <f>IF(N539="sníž. přenesená",J539,0)</f>
        <v>0</v>
      </c>
      <c r="BI539" s="189">
        <f>IF(N539="nulová",J539,0)</f>
        <v>0</v>
      </c>
      <c r="BJ539" s="19" t="s">
        <v>83</v>
      </c>
      <c r="BK539" s="189">
        <f>ROUND(I539*H539,2)</f>
        <v>0</v>
      </c>
      <c r="BL539" s="19" t="s">
        <v>458</v>
      </c>
      <c r="BM539" s="188" t="s">
        <v>1271</v>
      </c>
    </row>
    <row r="540" spans="1:65" s="2" customFormat="1" ht="11.25">
      <c r="A540" s="36"/>
      <c r="B540" s="37"/>
      <c r="C540" s="38"/>
      <c r="D540" s="190" t="s">
        <v>224</v>
      </c>
      <c r="E540" s="38"/>
      <c r="F540" s="191" t="s">
        <v>713</v>
      </c>
      <c r="G540" s="38"/>
      <c r="H540" s="38"/>
      <c r="I540" s="192"/>
      <c r="J540" s="38"/>
      <c r="K540" s="38"/>
      <c r="L540" s="41"/>
      <c r="M540" s="193"/>
      <c r="N540" s="194"/>
      <c r="O540" s="66"/>
      <c r="P540" s="66"/>
      <c r="Q540" s="66"/>
      <c r="R540" s="66"/>
      <c r="S540" s="66"/>
      <c r="T540" s="67"/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T540" s="19" t="s">
        <v>224</v>
      </c>
      <c r="AU540" s="19" t="s">
        <v>85</v>
      </c>
    </row>
    <row r="541" spans="1:65" s="13" customFormat="1" ht="11.25">
      <c r="B541" s="195"/>
      <c r="C541" s="196"/>
      <c r="D541" s="197" t="s">
        <v>226</v>
      </c>
      <c r="E541" s="198" t="s">
        <v>19</v>
      </c>
      <c r="F541" s="199" t="s">
        <v>714</v>
      </c>
      <c r="G541" s="196"/>
      <c r="H541" s="198" t="s">
        <v>19</v>
      </c>
      <c r="I541" s="200"/>
      <c r="J541" s="196"/>
      <c r="K541" s="196"/>
      <c r="L541" s="201"/>
      <c r="M541" s="202"/>
      <c r="N541" s="203"/>
      <c r="O541" s="203"/>
      <c r="P541" s="203"/>
      <c r="Q541" s="203"/>
      <c r="R541" s="203"/>
      <c r="S541" s="203"/>
      <c r="T541" s="204"/>
      <c r="AT541" s="205" t="s">
        <v>226</v>
      </c>
      <c r="AU541" s="205" t="s">
        <v>85</v>
      </c>
      <c r="AV541" s="13" t="s">
        <v>83</v>
      </c>
      <c r="AW541" s="13" t="s">
        <v>36</v>
      </c>
      <c r="AX541" s="13" t="s">
        <v>75</v>
      </c>
      <c r="AY541" s="205" t="s">
        <v>215</v>
      </c>
    </row>
    <row r="542" spans="1:65" s="14" customFormat="1" ht="11.25">
      <c r="B542" s="206"/>
      <c r="C542" s="207"/>
      <c r="D542" s="197" t="s">
        <v>226</v>
      </c>
      <c r="E542" s="208" t="s">
        <v>19</v>
      </c>
      <c r="F542" s="209" t="s">
        <v>119</v>
      </c>
      <c r="G542" s="207"/>
      <c r="H542" s="210">
        <v>10</v>
      </c>
      <c r="I542" s="211"/>
      <c r="J542" s="207"/>
      <c r="K542" s="207"/>
      <c r="L542" s="212"/>
      <c r="M542" s="213"/>
      <c r="N542" s="214"/>
      <c r="O542" s="214"/>
      <c r="P542" s="214"/>
      <c r="Q542" s="214"/>
      <c r="R542" s="214"/>
      <c r="S542" s="214"/>
      <c r="T542" s="215"/>
      <c r="AT542" s="216" t="s">
        <v>226</v>
      </c>
      <c r="AU542" s="216" t="s">
        <v>85</v>
      </c>
      <c r="AV542" s="14" t="s">
        <v>85</v>
      </c>
      <c r="AW542" s="14" t="s">
        <v>36</v>
      </c>
      <c r="AX542" s="14" t="s">
        <v>83</v>
      </c>
      <c r="AY542" s="216" t="s">
        <v>215</v>
      </c>
    </row>
    <row r="543" spans="1:65" s="2" customFormat="1" ht="24.2" customHeight="1">
      <c r="A543" s="36"/>
      <c r="B543" s="37"/>
      <c r="C543" s="177" t="s">
        <v>835</v>
      </c>
      <c r="D543" s="177" t="s">
        <v>218</v>
      </c>
      <c r="E543" s="178" t="s">
        <v>716</v>
      </c>
      <c r="F543" s="179" t="s">
        <v>717</v>
      </c>
      <c r="G543" s="180" t="s">
        <v>91</v>
      </c>
      <c r="H543" s="181">
        <v>21.105</v>
      </c>
      <c r="I543" s="182"/>
      <c r="J543" s="183">
        <f>ROUND(I543*H543,2)</f>
        <v>0</v>
      </c>
      <c r="K543" s="179" t="s">
        <v>221</v>
      </c>
      <c r="L543" s="41"/>
      <c r="M543" s="184" t="s">
        <v>19</v>
      </c>
      <c r="N543" s="185" t="s">
        <v>46</v>
      </c>
      <c r="O543" s="66"/>
      <c r="P543" s="186">
        <f>O543*H543</f>
        <v>0</v>
      </c>
      <c r="Q543" s="186">
        <v>5.0000000000000001E-3</v>
      </c>
      <c r="R543" s="186">
        <f>Q543*H543</f>
        <v>0.10552500000000001</v>
      </c>
      <c r="S543" s="186">
        <v>0</v>
      </c>
      <c r="T543" s="187">
        <f>S543*H543</f>
        <v>0</v>
      </c>
      <c r="U543" s="36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  <c r="AR543" s="188" t="s">
        <v>458</v>
      </c>
      <c r="AT543" s="188" t="s">
        <v>218</v>
      </c>
      <c r="AU543" s="188" t="s">
        <v>85</v>
      </c>
      <c r="AY543" s="19" t="s">
        <v>215</v>
      </c>
      <c r="BE543" s="189">
        <f>IF(N543="základní",J543,0)</f>
        <v>0</v>
      </c>
      <c r="BF543" s="189">
        <f>IF(N543="snížená",J543,0)</f>
        <v>0</v>
      </c>
      <c r="BG543" s="189">
        <f>IF(N543="zákl. přenesená",J543,0)</f>
        <v>0</v>
      </c>
      <c r="BH543" s="189">
        <f>IF(N543="sníž. přenesená",J543,0)</f>
        <v>0</v>
      </c>
      <c r="BI543" s="189">
        <f>IF(N543="nulová",J543,0)</f>
        <v>0</v>
      </c>
      <c r="BJ543" s="19" t="s">
        <v>83</v>
      </c>
      <c r="BK543" s="189">
        <f>ROUND(I543*H543,2)</f>
        <v>0</v>
      </c>
      <c r="BL543" s="19" t="s">
        <v>458</v>
      </c>
      <c r="BM543" s="188" t="s">
        <v>1272</v>
      </c>
    </row>
    <row r="544" spans="1:65" s="2" customFormat="1" ht="11.25">
      <c r="A544" s="36"/>
      <c r="B544" s="37"/>
      <c r="C544" s="38"/>
      <c r="D544" s="190" t="s">
        <v>224</v>
      </c>
      <c r="E544" s="38"/>
      <c r="F544" s="191" t="s">
        <v>719</v>
      </c>
      <c r="G544" s="38"/>
      <c r="H544" s="38"/>
      <c r="I544" s="192"/>
      <c r="J544" s="38"/>
      <c r="K544" s="38"/>
      <c r="L544" s="41"/>
      <c r="M544" s="193"/>
      <c r="N544" s="194"/>
      <c r="O544" s="66"/>
      <c r="P544" s="66"/>
      <c r="Q544" s="66"/>
      <c r="R544" s="66"/>
      <c r="S544" s="66"/>
      <c r="T544" s="67"/>
      <c r="U544" s="36"/>
      <c r="V544" s="36"/>
      <c r="W544" s="36"/>
      <c r="X544" s="36"/>
      <c r="Y544" s="36"/>
      <c r="Z544" s="36"/>
      <c r="AA544" s="36"/>
      <c r="AB544" s="36"/>
      <c r="AC544" s="36"/>
      <c r="AD544" s="36"/>
      <c r="AE544" s="36"/>
      <c r="AT544" s="19" t="s">
        <v>224</v>
      </c>
      <c r="AU544" s="19" t="s">
        <v>85</v>
      </c>
    </row>
    <row r="545" spans="1:65" s="13" customFormat="1" ht="11.25">
      <c r="B545" s="195"/>
      <c r="C545" s="196"/>
      <c r="D545" s="197" t="s">
        <v>226</v>
      </c>
      <c r="E545" s="198" t="s">
        <v>19</v>
      </c>
      <c r="F545" s="199" t="s">
        <v>714</v>
      </c>
      <c r="G545" s="196"/>
      <c r="H545" s="198" t="s">
        <v>19</v>
      </c>
      <c r="I545" s="200"/>
      <c r="J545" s="196"/>
      <c r="K545" s="196"/>
      <c r="L545" s="201"/>
      <c r="M545" s="202"/>
      <c r="N545" s="203"/>
      <c r="O545" s="203"/>
      <c r="P545" s="203"/>
      <c r="Q545" s="203"/>
      <c r="R545" s="203"/>
      <c r="S545" s="203"/>
      <c r="T545" s="204"/>
      <c r="AT545" s="205" t="s">
        <v>226</v>
      </c>
      <c r="AU545" s="205" t="s">
        <v>85</v>
      </c>
      <c r="AV545" s="13" t="s">
        <v>83</v>
      </c>
      <c r="AW545" s="13" t="s">
        <v>36</v>
      </c>
      <c r="AX545" s="13" t="s">
        <v>75</v>
      </c>
      <c r="AY545" s="205" t="s">
        <v>215</v>
      </c>
    </row>
    <row r="546" spans="1:65" s="14" customFormat="1" ht="11.25">
      <c r="B546" s="206"/>
      <c r="C546" s="207"/>
      <c r="D546" s="197" t="s">
        <v>226</v>
      </c>
      <c r="E546" s="208" t="s">
        <v>19</v>
      </c>
      <c r="F546" s="209" t="s">
        <v>1273</v>
      </c>
      <c r="G546" s="207"/>
      <c r="H546" s="210">
        <v>21.105</v>
      </c>
      <c r="I546" s="211"/>
      <c r="J546" s="207"/>
      <c r="K546" s="207"/>
      <c r="L546" s="212"/>
      <c r="M546" s="213"/>
      <c r="N546" s="214"/>
      <c r="O546" s="214"/>
      <c r="P546" s="214"/>
      <c r="Q546" s="214"/>
      <c r="R546" s="214"/>
      <c r="S546" s="214"/>
      <c r="T546" s="215"/>
      <c r="AT546" s="216" t="s">
        <v>226</v>
      </c>
      <c r="AU546" s="216" t="s">
        <v>85</v>
      </c>
      <c r="AV546" s="14" t="s">
        <v>85</v>
      </c>
      <c r="AW546" s="14" t="s">
        <v>36</v>
      </c>
      <c r="AX546" s="14" t="s">
        <v>83</v>
      </c>
      <c r="AY546" s="216" t="s">
        <v>215</v>
      </c>
    </row>
    <row r="547" spans="1:65" s="2" customFormat="1" ht="16.5" customHeight="1">
      <c r="A547" s="36"/>
      <c r="B547" s="37"/>
      <c r="C547" s="177" t="s">
        <v>843</v>
      </c>
      <c r="D547" s="177" t="s">
        <v>218</v>
      </c>
      <c r="E547" s="178" t="s">
        <v>722</v>
      </c>
      <c r="F547" s="179" t="s">
        <v>723</v>
      </c>
      <c r="G547" s="180" t="s">
        <v>91</v>
      </c>
      <c r="H547" s="181">
        <v>30.824000000000002</v>
      </c>
      <c r="I547" s="182"/>
      <c r="J547" s="183">
        <f>ROUND(I547*H547,2)</f>
        <v>0</v>
      </c>
      <c r="K547" s="179" t="s">
        <v>221</v>
      </c>
      <c r="L547" s="41"/>
      <c r="M547" s="184" t="s">
        <v>19</v>
      </c>
      <c r="N547" s="185" t="s">
        <v>46</v>
      </c>
      <c r="O547" s="66"/>
      <c r="P547" s="186">
        <f>O547*H547</f>
        <v>0</v>
      </c>
      <c r="Q547" s="186">
        <v>1.4999999999999999E-4</v>
      </c>
      <c r="R547" s="186">
        <f>Q547*H547</f>
        <v>4.6235999999999994E-3</v>
      </c>
      <c r="S547" s="186">
        <v>0</v>
      </c>
      <c r="T547" s="187">
        <f>S547*H547</f>
        <v>0</v>
      </c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R547" s="188" t="s">
        <v>458</v>
      </c>
      <c r="AT547" s="188" t="s">
        <v>218</v>
      </c>
      <c r="AU547" s="188" t="s">
        <v>85</v>
      </c>
      <c r="AY547" s="19" t="s">
        <v>215</v>
      </c>
      <c r="BE547" s="189">
        <f>IF(N547="základní",J547,0)</f>
        <v>0</v>
      </c>
      <c r="BF547" s="189">
        <f>IF(N547="snížená",J547,0)</f>
        <v>0</v>
      </c>
      <c r="BG547" s="189">
        <f>IF(N547="zákl. přenesená",J547,0)</f>
        <v>0</v>
      </c>
      <c r="BH547" s="189">
        <f>IF(N547="sníž. přenesená",J547,0)</f>
        <v>0</v>
      </c>
      <c r="BI547" s="189">
        <f>IF(N547="nulová",J547,0)</f>
        <v>0</v>
      </c>
      <c r="BJ547" s="19" t="s">
        <v>83</v>
      </c>
      <c r="BK547" s="189">
        <f>ROUND(I547*H547,2)</f>
        <v>0</v>
      </c>
      <c r="BL547" s="19" t="s">
        <v>458</v>
      </c>
      <c r="BM547" s="188" t="s">
        <v>1274</v>
      </c>
    </row>
    <row r="548" spans="1:65" s="2" customFormat="1" ht="11.25">
      <c r="A548" s="36"/>
      <c r="B548" s="37"/>
      <c r="C548" s="38"/>
      <c r="D548" s="190" t="s">
        <v>224</v>
      </c>
      <c r="E548" s="38"/>
      <c r="F548" s="191" t="s">
        <v>725</v>
      </c>
      <c r="G548" s="38"/>
      <c r="H548" s="38"/>
      <c r="I548" s="192"/>
      <c r="J548" s="38"/>
      <c r="K548" s="38"/>
      <c r="L548" s="41"/>
      <c r="M548" s="193"/>
      <c r="N548" s="194"/>
      <c r="O548" s="66"/>
      <c r="P548" s="66"/>
      <c r="Q548" s="66"/>
      <c r="R548" s="66"/>
      <c r="S548" s="66"/>
      <c r="T548" s="67"/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T548" s="19" t="s">
        <v>224</v>
      </c>
      <c r="AU548" s="19" t="s">
        <v>85</v>
      </c>
    </row>
    <row r="549" spans="1:65" s="13" customFormat="1" ht="11.25">
      <c r="B549" s="195"/>
      <c r="C549" s="196"/>
      <c r="D549" s="197" t="s">
        <v>226</v>
      </c>
      <c r="E549" s="198" t="s">
        <v>19</v>
      </c>
      <c r="F549" s="199" t="s">
        <v>714</v>
      </c>
      <c r="G549" s="196"/>
      <c r="H549" s="198" t="s">
        <v>19</v>
      </c>
      <c r="I549" s="200"/>
      <c r="J549" s="196"/>
      <c r="K549" s="196"/>
      <c r="L549" s="201"/>
      <c r="M549" s="202"/>
      <c r="N549" s="203"/>
      <c r="O549" s="203"/>
      <c r="P549" s="203"/>
      <c r="Q549" s="203"/>
      <c r="R549" s="203"/>
      <c r="S549" s="203"/>
      <c r="T549" s="204"/>
      <c r="AT549" s="205" t="s">
        <v>226</v>
      </c>
      <c r="AU549" s="205" t="s">
        <v>85</v>
      </c>
      <c r="AV549" s="13" t="s">
        <v>83</v>
      </c>
      <c r="AW549" s="13" t="s">
        <v>36</v>
      </c>
      <c r="AX549" s="13" t="s">
        <v>75</v>
      </c>
      <c r="AY549" s="205" t="s">
        <v>215</v>
      </c>
    </row>
    <row r="550" spans="1:65" s="14" customFormat="1" ht="11.25">
      <c r="B550" s="206"/>
      <c r="C550" s="207"/>
      <c r="D550" s="197" t="s">
        <v>226</v>
      </c>
      <c r="E550" s="208" t="s">
        <v>19</v>
      </c>
      <c r="F550" s="209" t="s">
        <v>1273</v>
      </c>
      <c r="G550" s="207"/>
      <c r="H550" s="210">
        <v>21.105</v>
      </c>
      <c r="I550" s="211"/>
      <c r="J550" s="207"/>
      <c r="K550" s="207"/>
      <c r="L550" s="212"/>
      <c r="M550" s="213"/>
      <c r="N550" s="214"/>
      <c r="O550" s="214"/>
      <c r="P550" s="214"/>
      <c r="Q550" s="214"/>
      <c r="R550" s="214"/>
      <c r="S550" s="214"/>
      <c r="T550" s="215"/>
      <c r="AT550" s="216" t="s">
        <v>226</v>
      </c>
      <c r="AU550" s="216" t="s">
        <v>85</v>
      </c>
      <c r="AV550" s="14" t="s">
        <v>85</v>
      </c>
      <c r="AW550" s="14" t="s">
        <v>36</v>
      </c>
      <c r="AX550" s="14" t="s">
        <v>75</v>
      </c>
      <c r="AY550" s="216" t="s">
        <v>215</v>
      </c>
    </row>
    <row r="551" spans="1:65" s="13" customFormat="1" ht="11.25">
      <c r="B551" s="195"/>
      <c r="C551" s="196"/>
      <c r="D551" s="197" t="s">
        <v>226</v>
      </c>
      <c r="E551" s="198" t="s">
        <v>19</v>
      </c>
      <c r="F551" s="199" t="s">
        <v>1275</v>
      </c>
      <c r="G551" s="196"/>
      <c r="H551" s="198" t="s">
        <v>19</v>
      </c>
      <c r="I551" s="200"/>
      <c r="J551" s="196"/>
      <c r="K551" s="196"/>
      <c r="L551" s="201"/>
      <c r="M551" s="202"/>
      <c r="N551" s="203"/>
      <c r="O551" s="203"/>
      <c r="P551" s="203"/>
      <c r="Q551" s="203"/>
      <c r="R551" s="203"/>
      <c r="S551" s="203"/>
      <c r="T551" s="204"/>
      <c r="AT551" s="205" t="s">
        <v>226</v>
      </c>
      <c r="AU551" s="205" t="s">
        <v>85</v>
      </c>
      <c r="AV551" s="13" t="s">
        <v>83</v>
      </c>
      <c r="AW551" s="13" t="s">
        <v>36</v>
      </c>
      <c r="AX551" s="13" t="s">
        <v>75</v>
      </c>
      <c r="AY551" s="205" t="s">
        <v>215</v>
      </c>
    </row>
    <row r="552" spans="1:65" s="13" customFormat="1" ht="11.25">
      <c r="B552" s="195"/>
      <c r="C552" s="196"/>
      <c r="D552" s="197" t="s">
        <v>226</v>
      </c>
      <c r="E552" s="198" t="s">
        <v>19</v>
      </c>
      <c r="F552" s="199" t="s">
        <v>1276</v>
      </c>
      <c r="G552" s="196"/>
      <c r="H552" s="198" t="s">
        <v>19</v>
      </c>
      <c r="I552" s="200"/>
      <c r="J552" s="196"/>
      <c r="K552" s="196"/>
      <c r="L552" s="201"/>
      <c r="M552" s="202"/>
      <c r="N552" s="203"/>
      <c r="O552" s="203"/>
      <c r="P552" s="203"/>
      <c r="Q552" s="203"/>
      <c r="R552" s="203"/>
      <c r="S552" s="203"/>
      <c r="T552" s="204"/>
      <c r="AT552" s="205" t="s">
        <v>226</v>
      </c>
      <c r="AU552" s="205" t="s">
        <v>85</v>
      </c>
      <c r="AV552" s="13" t="s">
        <v>83</v>
      </c>
      <c r="AW552" s="13" t="s">
        <v>36</v>
      </c>
      <c r="AX552" s="13" t="s">
        <v>75</v>
      </c>
      <c r="AY552" s="205" t="s">
        <v>215</v>
      </c>
    </row>
    <row r="553" spans="1:65" s="14" customFormat="1" ht="11.25">
      <c r="B553" s="206"/>
      <c r="C553" s="207"/>
      <c r="D553" s="197" t="s">
        <v>226</v>
      </c>
      <c r="E553" s="208" t="s">
        <v>19</v>
      </c>
      <c r="F553" s="209" t="s">
        <v>1277</v>
      </c>
      <c r="G553" s="207"/>
      <c r="H553" s="210">
        <v>1.155</v>
      </c>
      <c r="I553" s="211"/>
      <c r="J553" s="207"/>
      <c r="K553" s="207"/>
      <c r="L553" s="212"/>
      <c r="M553" s="213"/>
      <c r="N553" s="214"/>
      <c r="O553" s="214"/>
      <c r="P553" s="214"/>
      <c r="Q553" s="214"/>
      <c r="R553" s="214"/>
      <c r="S553" s="214"/>
      <c r="T553" s="215"/>
      <c r="AT553" s="216" t="s">
        <v>226</v>
      </c>
      <c r="AU553" s="216" t="s">
        <v>85</v>
      </c>
      <c r="AV553" s="14" t="s">
        <v>85</v>
      </c>
      <c r="AW553" s="14" t="s">
        <v>36</v>
      </c>
      <c r="AX553" s="14" t="s">
        <v>75</v>
      </c>
      <c r="AY553" s="216" t="s">
        <v>215</v>
      </c>
    </row>
    <row r="554" spans="1:65" s="14" customFormat="1" ht="11.25">
      <c r="B554" s="206"/>
      <c r="C554" s="207"/>
      <c r="D554" s="197" t="s">
        <v>226</v>
      </c>
      <c r="E554" s="208" t="s">
        <v>19</v>
      </c>
      <c r="F554" s="209" t="s">
        <v>1278</v>
      </c>
      <c r="G554" s="207"/>
      <c r="H554" s="210">
        <v>3.99</v>
      </c>
      <c r="I554" s="211"/>
      <c r="J554" s="207"/>
      <c r="K554" s="207"/>
      <c r="L554" s="212"/>
      <c r="M554" s="213"/>
      <c r="N554" s="214"/>
      <c r="O554" s="214"/>
      <c r="P554" s="214"/>
      <c r="Q554" s="214"/>
      <c r="R554" s="214"/>
      <c r="S554" s="214"/>
      <c r="T554" s="215"/>
      <c r="AT554" s="216" t="s">
        <v>226</v>
      </c>
      <c r="AU554" s="216" t="s">
        <v>85</v>
      </c>
      <c r="AV554" s="14" t="s">
        <v>85</v>
      </c>
      <c r="AW554" s="14" t="s">
        <v>36</v>
      </c>
      <c r="AX554" s="14" t="s">
        <v>75</v>
      </c>
      <c r="AY554" s="216" t="s">
        <v>215</v>
      </c>
    </row>
    <row r="555" spans="1:65" s="13" customFormat="1" ht="11.25">
      <c r="B555" s="195"/>
      <c r="C555" s="196"/>
      <c r="D555" s="197" t="s">
        <v>226</v>
      </c>
      <c r="E555" s="198" t="s">
        <v>19</v>
      </c>
      <c r="F555" s="199" t="s">
        <v>1279</v>
      </c>
      <c r="G555" s="196"/>
      <c r="H555" s="198" t="s">
        <v>19</v>
      </c>
      <c r="I555" s="200"/>
      <c r="J555" s="196"/>
      <c r="K555" s="196"/>
      <c r="L555" s="201"/>
      <c r="M555" s="202"/>
      <c r="N555" s="203"/>
      <c r="O555" s="203"/>
      <c r="P555" s="203"/>
      <c r="Q555" s="203"/>
      <c r="R555" s="203"/>
      <c r="S555" s="203"/>
      <c r="T555" s="204"/>
      <c r="AT555" s="205" t="s">
        <v>226</v>
      </c>
      <c r="AU555" s="205" t="s">
        <v>85</v>
      </c>
      <c r="AV555" s="13" t="s">
        <v>83</v>
      </c>
      <c r="AW555" s="13" t="s">
        <v>36</v>
      </c>
      <c r="AX555" s="13" t="s">
        <v>75</v>
      </c>
      <c r="AY555" s="205" t="s">
        <v>215</v>
      </c>
    </row>
    <row r="556" spans="1:65" s="14" customFormat="1" ht="11.25">
      <c r="B556" s="206"/>
      <c r="C556" s="207"/>
      <c r="D556" s="197" t="s">
        <v>226</v>
      </c>
      <c r="E556" s="208" t="s">
        <v>19</v>
      </c>
      <c r="F556" s="209" t="s">
        <v>1280</v>
      </c>
      <c r="G556" s="207"/>
      <c r="H556" s="210">
        <v>1.05</v>
      </c>
      <c r="I556" s="211"/>
      <c r="J556" s="207"/>
      <c r="K556" s="207"/>
      <c r="L556" s="212"/>
      <c r="M556" s="213"/>
      <c r="N556" s="214"/>
      <c r="O556" s="214"/>
      <c r="P556" s="214"/>
      <c r="Q556" s="214"/>
      <c r="R556" s="214"/>
      <c r="S556" s="214"/>
      <c r="T556" s="215"/>
      <c r="AT556" s="216" t="s">
        <v>226</v>
      </c>
      <c r="AU556" s="216" t="s">
        <v>85</v>
      </c>
      <c r="AV556" s="14" t="s">
        <v>85</v>
      </c>
      <c r="AW556" s="14" t="s">
        <v>36</v>
      </c>
      <c r="AX556" s="14" t="s">
        <v>75</v>
      </c>
      <c r="AY556" s="216" t="s">
        <v>215</v>
      </c>
    </row>
    <row r="557" spans="1:65" s="14" customFormat="1" ht="11.25">
      <c r="B557" s="206"/>
      <c r="C557" s="207"/>
      <c r="D557" s="197" t="s">
        <v>226</v>
      </c>
      <c r="E557" s="208" t="s">
        <v>19</v>
      </c>
      <c r="F557" s="209" t="s">
        <v>1281</v>
      </c>
      <c r="G557" s="207"/>
      <c r="H557" s="210">
        <v>3.524</v>
      </c>
      <c r="I557" s="211"/>
      <c r="J557" s="207"/>
      <c r="K557" s="207"/>
      <c r="L557" s="212"/>
      <c r="M557" s="213"/>
      <c r="N557" s="214"/>
      <c r="O557" s="214"/>
      <c r="P557" s="214"/>
      <c r="Q557" s="214"/>
      <c r="R557" s="214"/>
      <c r="S557" s="214"/>
      <c r="T557" s="215"/>
      <c r="AT557" s="216" t="s">
        <v>226</v>
      </c>
      <c r="AU557" s="216" t="s">
        <v>85</v>
      </c>
      <c r="AV557" s="14" t="s">
        <v>85</v>
      </c>
      <c r="AW557" s="14" t="s">
        <v>36</v>
      </c>
      <c r="AX557" s="14" t="s">
        <v>75</v>
      </c>
      <c r="AY557" s="216" t="s">
        <v>215</v>
      </c>
    </row>
    <row r="558" spans="1:65" s="15" customFormat="1" ht="11.25">
      <c r="B558" s="227"/>
      <c r="C558" s="228"/>
      <c r="D558" s="197" t="s">
        <v>226</v>
      </c>
      <c r="E558" s="229" t="s">
        <v>19</v>
      </c>
      <c r="F558" s="230" t="s">
        <v>323</v>
      </c>
      <c r="G558" s="228"/>
      <c r="H558" s="231">
        <v>30.824000000000002</v>
      </c>
      <c r="I558" s="232"/>
      <c r="J558" s="228"/>
      <c r="K558" s="228"/>
      <c r="L558" s="233"/>
      <c r="M558" s="234"/>
      <c r="N558" s="235"/>
      <c r="O558" s="235"/>
      <c r="P558" s="235"/>
      <c r="Q558" s="235"/>
      <c r="R558" s="235"/>
      <c r="S558" s="235"/>
      <c r="T558" s="236"/>
      <c r="AT558" s="237" t="s">
        <v>226</v>
      </c>
      <c r="AU558" s="237" t="s">
        <v>85</v>
      </c>
      <c r="AV558" s="15" t="s">
        <v>222</v>
      </c>
      <c r="AW558" s="15" t="s">
        <v>36</v>
      </c>
      <c r="AX558" s="15" t="s">
        <v>83</v>
      </c>
      <c r="AY558" s="237" t="s">
        <v>215</v>
      </c>
    </row>
    <row r="559" spans="1:65" s="2" customFormat="1" ht="49.15" customHeight="1">
      <c r="A559" s="36"/>
      <c r="B559" s="37"/>
      <c r="C559" s="177" t="s">
        <v>638</v>
      </c>
      <c r="D559" s="177" t="s">
        <v>218</v>
      </c>
      <c r="E559" s="178" t="s">
        <v>727</v>
      </c>
      <c r="F559" s="179" t="s">
        <v>728</v>
      </c>
      <c r="G559" s="180" t="s">
        <v>271</v>
      </c>
      <c r="H559" s="181">
        <v>0.112</v>
      </c>
      <c r="I559" s="182"/>
      <c r="J559" s="183">
        <f>ROUND(I559*H559,2)</f>
        <v>0</v>
      </c>
      <c r="K559" s="179" t="s">
        <v>221</v>
      </c>
      <c r="L559" s="41"/>
      <c r="M559" s="184" t="s">
        <v>19</v>
      </c>
      <c r="N559" s="185" t="s">
        <v>46</v>
      </c>
      <c r="O559" s="66"/>
      <c r="P559" s="186">
        <f>O559*H559</f>
        <v>0</v>
      </c>
      <c r="Q559" s="186">
        <v>0</v>
      </c>
      <c r="R559" s="186">
        <f>Q559*H559</f>
        <v>0</v>
      </c>
      <c r="S559" s="186">
        <v>0</v>
      </c>
      <c r="T559" s="187">
        <f>S559*H559</f>
        <v>0</v>
      </c>
      <c r="U559" s="36"/>
      <c r="V559" s="36"/>
      <c r="W559" s="36"/>
      <c r="X559" s="36"/>
      <c r="Y559" s="36"/>
      <c r="Z559" s="36"/>
      <c r="AA559" s="36"/>
      <c r="AB559" s="36"/>
      <c r="AC559" s="36"/>
      <c r="AD559" s="36"/>
      <c r="AE559" s="36"/>
      <c r="AR559" s="188" t="s">
        <v>458</v>
      </c>
      <c r="AT559" s="188" t="s">
        <v>218</v>
      </c>
      <c r="AU559" s="188" t="s">
        <v>85</v>
      </c>
      <c r="AY559" s="19" t="s">
        <v>215</v>
      </c>
      <c r="BE559" s="189">
        <f>IF(N559="základní",J559,0)</f>
        <v>0</v>
      </c>
      <c r="BF559" s="189">
        <f>IF(N559="snížená",J559,0)</f>
        <v>0</v>
      </c>
      <c r="BG559" s="189">
        <f>IF(N559="zákl. přenesená",J559,0)</f>
        <v>0</v>
      </c>
      <c r="BH559" s="189">
        <f>IF(N559="sníž. přenesená",J559,0)</f>
        <v>0</v>
      </c>
      <c r="BI559" s="189">
        <f>IF(N559="nulová",J559,0)</f>
        <v>0</v>
      </c>
      <c r="BJ559" s="19" t="s">
        <v>83</v>
      </c>
      <c r="BK559" s="189">
        <f>ROUND(I559*H559,2)</f>
        <v>0</v>
      </c>
      <c r="BL559" s="19" t="s">
        <v>458</v>
      </c>
      <c r="BM559" s="188" t="s">
        <v>1282</v>
      </c>
    </row>
    <row r="560" spans="1:65" s="2" customFormat="1" ht="11.25">
      <c r="A560" s="36"/>
      <c r="B560" s="37"/>
      <c r="C560" s="38"/>
      <c r="D560" s="190" t="s">
        <v>224</v>
      </c>
      <c r="E560" s="38"/>
      <c r="F560" s="191" t="s">
        <v>730</v>
      </c>
      <c r="G560" s="38"/>
      <c r="H560" s="38"/>
      <c r="I560" s="192"/>
      <c r="J560" s="38"/>
      <c r="K560" s="38"/>
      <c r="L560" s="41"/>
      <c r="M560" s="193"/>
      <c r="N560" s="194"/>
      <c r="O560" s="66"/>
      <c r="P560" s="66"/>
      <c r="Q560" s="66"/>
      <c r="R560" s="66"/>
      <c r="S560" s="66"/>
      <c r="T560" s="67"/>
      <c r="U560" s="36"/>
      <c r="V560" s="36"/>
      <c r="W560" s="36"/>
      <c r="X560" s="36"/>
      <c r="Y560" s="36"/>
      <c r="Z560" s="36"/>
      <c r="AA560" s="36"/>
      <c r="AB560" s="36"/>
      <c r="AC560" s="36"/>
      <c r="AD560" s="36"/>
      <c r="AE560" s="36"/>
      <c r="AT560" s="19" t="s">
        <v>224</v>
      </c>
      <c r="AU560" s="19" t="s">
        <v>85</v>
      </c>
    </row>
    <row r="561" spans="1:65" s="12" customFormat="1" ht="22.9" customHeight="1">
      <c r="B561" s="161"/>
      <c r="C561" s="162"/>
      <c r="D561" s="163" t="s">
        <v>74</v>
      </c>
      <c r="E561" s="175" t="s">
        <v>731</v>
      </c>
      <c r="F561" s="175" t="s">
        <v>732</v>
      </c>
      <c r="G561" s="162"/>
      <c r="H561" s="162"/>
      <c r="I561" s="165"/>
      <c r="J561" s="176">
        <f>BK561</f>
        <v>0</v>
      </c>
      <c r="K561" s="162"/>
      <c r="L561" s="167"/>
      <c r="M561" s="168"/>
      <c r="N561" s="169"/>
      <c r="O561" s="169"/>
      <c r="P561" s="170">
        <f>SUM(P562:P601)</f>
        <v>0</v>
      </c>
      <c r="Q561" s="169"/>
      <c r="R561" s="170">
        <f>SUM(R562:R601)</f>
        <v>1.106085</v>
      </c>
      <c r="S561" s="169"/>
      <c r="T561" s="171">
        <f>SUM(T562:T601)</f>
        <v>0</v>
      </c>
      <c r="AR561" s="172" t="s">
        <v>85</v>
      </c>
      <c r="AT561" s="173" t="s">
        <v>74</v>
      </c>
      <c r="AU561" s="173" t="s">
        <v>83</v>
      </c>
      <c r="AY561" s="172" t="s">
        <v>215</v>
      </c>
      <c r="BK561" s="174">
        <f>SUM(BK562:BK601)</f>
        <v>0</v>
      </c>
    </row>
    <row r="562" spans="1:65" s="2" customFormat="1" ht="33" customHeight="1">
      <c r="A562" s="36"/>
      <c r="B562" s="37"/>
      <c r="C562" s="177" t="s">
        <v>745</v>
      </c>
      <c r="D562" s="177" t="s">
        <v>218</v>
      </c>
      <c r="E562" s="178" t="s">
        <v>734</v>
      </c>
      <c r="F562" s="179" t="s">
        <v>735</v>
      </c>
      <c r="G562" s="180" t="s">
        <v>91</v>
      </c>
      <c r="H562" s="181">
        <v>17.3</v>
      </c>
      <c r="I562" s="182"/>
      <c r="J562" s="183">
        <f>ROUND(I562*H562,2)</f>
        <v>0</v>
      </c>
      <c r="K562" s="179" t="s">
        <v>221</v>
      </c>
      <c r="L562" s="41"/>
      <c r="M562" s="184" t="s">
        <v>19</v>
      </c>
      <c r="N562" s="185" t="s">
        <v>46</v>
      </c>
      <c r="O562" s="66"/>
      <c r="P562" s="186">
        <f>O562*H562</f>
        <v>0</v>
      </c>
      <c r="Q562" s="186">
        <v>0</v>
      </c>
      <c r="R562" s="186">
        <f>Q562*H562</f>
        <v>0</v>
      </c>
      <c r="S562" s="186">
        <v>0</v>
      </c>
      <c r="T562" s="187">
        <f>S562*H562</f>
        <v>0</v>
      </c>
      <c r="U562" s="36"/>
      <c r="V562" s="36"/>
      <c r="W562" s="36"/>
      <c r="X562" s="36"/>
      <c r="Y562" s="36"/>
      <c r="Z562" s="36"/>
      <c r="AA562" s="36"/>
      <c r="AB562" s="36"/>
      <c r="AC562" s="36"/>
      <c r="AD562" s="36"/>
      <c r="AE562" s="36"/>
      <c r="AR562" s="188" t="s">
        <v>458</v>
      </c>
      <c r="AT562" s="188" t="s">
        <v>218</v>
      </c>
      <c r="AU562" s="188" t="s">
        <v>85</v>
      </c>
      <c r="AY562" s="19" t="s">
        <v>215</v>
      </c>
      <c r="BE562" s="189">
        <f>IF(N562="základní",J562,0)</f>
        <v>0</v>
      </c>
      <c r="BF562" s="189">
        <f>IF(N562="snížená",J562,0)</f>
        <v>0</v>
      </c>
      <c r="BG562" s="189">
        <f>IF(N562="zákl. přenesená",J562,0)</f>
        <v>0</v>
      </c>
      <c r="BH562" s="189">
        <f>IF(N562="sníž. přenesená",J562,0)</f>
        <v>0</v>
      </c>
      <c r="BI562" s="189">
        <f>IF(N562="nulová",J562,0)</f>
        <v>0</v>
      </c>
      <c r="BJ562" s="19" t="s">
        <v>83</v>
      </c>
      <c r="BK562" s="189">
        <f>ROUND(I562*H562,2)</f>
        <v>0</v>
      </c>
      <c r="BL562" s="19" t="s">
        <v>458</v>
      </c>
      <c r="BM562" s="188" t="s">
        <v>1283</v>
      </c>
    </row>
    <row r="563" spans="1:65" s="2" customFormat="1" ht="11.25">
      <c r="A563" s="36"/>
      <c r="B563" s="37"/>
      <c r="C563" s="38"/>
      <c r="D563" s="190" t="s">
        <v>224</v>
      </c>
      <c r="E563" s="38"/>
      <c r="F563" s="191" t="s">
        <v>737</v>
      </c>
      <c r="G563" s="38"/>
      <c r="H563" s="38"/>
      <c r="I563" s="192"/>
      <c r="J563" s="38"/>
      <c r="K563" s="38"/>
      <c r="L563" s="41"/>
      <c r="M563" s="193"/>
      <c r="N563" s="194"/>
      <c r="O563" s="66"/>
      <c r="P563" s="66"/>
      <c r="Q563" s="66"/>
      <c r="R563" s="66"/>
      <c r="S563" s="66"/>
      <c r="T563" s="67"/>
      <c r="U563" s="36"/>
      <c r="V563" s="36"/>
      <c r="W563" s="36"/>
      <c r="X563" s="36"/>
      <c r="Y563" s="36"/>
      <c r="Z563" s="36"/>
      <c r="AA563" s="36"/>
      <c r="AB563" s="36"/>
      <c r="AC563" s="36"/>
      <c r="AD563" s="36"/>
      <c r="AE563" s="36"/>
      <c r="AT563" s="19" t="s">
        <v>224</v>
      </c>
      <c r="AU563" s="19" t="s">
        <v>85</v>
      </c>
    </row>
    <row r="564" spans="1:65" s="13" customFormat="1" ht="11.25">
      <c r="B564" s="195"/>
      <c r="C564" s="196"/>
      <c r="D564" s="197" t="s">
        <v>226</v>
      </c>
      <c r="E564" s="198" t="s">
        <v>19</v>
      </c>
      <c r="F564" s="199" t="s">
        <v>738</v>
      </c>
      <c r="G564" s="196"/>
      <c r="H564" s="198" t="s">
        <v>19</v>
      </c>
      <c r="I564" s="200"/>
      <c r="J564" s="196"/>
      <c r="K564" s="196"/>
      <c r="L564" s="201"/>
      <c r="M564" s="202"/>
      <c r="N564" s="203"/>
      <c r="O564" s="203"/>
      <c r="P564" s="203"/>
      <c r="Q564" s="203"/>
      <c r="R564" s="203"/>
      <c r="S564" s="203"/>
      <c r="T564" s="204"/>
      <c r="AT564" s="205" t="s">
        <v>226</v>
      </c>
      <c r="AU564" s="205" t="s">
        <v>85</v>
      </c>
      <c r="AV564" s="13" t="s">
        <v>83</v>
      </c>
      <c r="AW564" s="13" t="s">
        <v>36</v>
      </c>
      <c r="AX564" s="13" t="s">
        <v>75</v>
      </c>
      <c r="AY564" s="205" t="s">
        <v>215</v>
      </c>
    </row>
    <row r="565" spans="1:65" s="14" customFormat="1" ht="11.25">
      <c r="B565" s="206"/>
      <c r="C565" s="207"/>
      <c r="D565" s="197" t="s">
        <v>226</v>
      </c>
      <c r="E565" s="208" t="s">
        <v>19</v>
      </c>
      <c r="F565" s="209" t="s">
        <v>912</v>
      </c>
      <c r="G565" s="207"/>
      <c r="H565" s="210">
        <v>17.3</v>
      </c>
      <c r="I565" s="211"/>
      <c r="J565" s="207"/>
      <c r="K565" s="207"/>
      <c r="L565" s="212"/>
      <c r="M565" s="213"/>
      <c r="N565" s="214"/>
      <c r="O565" s="214"/>
      <c r="P565" s="214"/>
      <c r="Q565" s="214"/>
      <c r="R565" s="214"/>
      <c r="S565" s="214"/>
      <c r="T565" s="215"/>
      <c r="AT565" s="216" t="s">
        <v>226</v>
      </c>
      <c r="AU565" s="216" t="s">
        <v>85</v>
      </c>
      <c r="AV565" s="14" t="s">
        <v>85</v>
      </c>
      <c r="AW565" s="14" t="s">
        <v>36</v>
      </c>
      <c r="AX565" s="14" t="s">
        <v>83</v>
      </c>
      <c r="AY565" s="216" t="s">
        <v>215</v>
      </c>
    </row>
    <row r="566" spans="1:65" s="2" customFormat="1" ht="16.5" customHeight="1">
      <c r="A566" s="36"/>
      <c r="B566" s="37"/>
      <c r="C566" s="217" t="s">
        <v>750</v>
      </c>
      <c r="D566" s="217" t="s">
        <v>288</v>
      </c>
      <c r="E566" s="218" t="s">
        <v>741</v>
      </c>
      <c r="F566" s="219" t="s">
        <v>742</v>
      </c>
      <c r="G566" s="220" t="s">
        <v>291</v>
      </c>
      <c r="H566" s="221">
        <v>1.73</v>
      </c>
      <c r="I566" s="222"/>
      <c r="J566" s="223">
        <f>ROUND(I566*H566,2)</f>
        <v>0</v>
      </c>
      <c r="K566" s="219" t="s">
        <v>221</v>
      </c>
      <c r="L566" s="224"/>
      <c r="M566" s="225" t="s">
        <v>19</v>
      </c>
      <c r="N566" s="226" t="s">
        <v>46</v>
      </c>
      <c r="O566" s="66"/>
      <c r="P566" s="186">
        <f>O566*H566</f>
        <v>0</v>
      </c>
      <c r="Q566" s="186">
        <v>1E-3</v>
      </c>
      <c r="R566" s="186">
        <f>Q566*H566</f>
        <v>1.73E-3</v>
      </c>
      <c r="S566" s="186">
        <v>0</v>
      </c>
      <c r="T566" s="187">
        <f>S566*H566</f>
        <v>0</v>
      </c>
      <c r="U566" s="36"/>
      <c r="V566" s="36"/>
      <c r="W566" s="36"/>
      <c r="X566" s="36"/>
      <c r="Y566" s="36"/>
      <c r="Z566" s="36"/>
      <c r="AA566" s="36"/>
      <c r="AB566" s="36"/>
      <c r="AC566" s="36"/>
      <c r="AD566" s="36"/>
      <c r="AE566" s="36"/>
      <c r="AR566" s="188" t="s">
        <v>569</v>
      </c>
      <c r="AT566" s="188" t="s">
        <v>288</v>
      </c>
      <c r="AU566" s="188" t="s">
        <v>85</v>
      </c>
      <c r="AY566" s="19" t="s">
        <v>215</v>
      </c>
      <c r="BE566" s="189">
        <f>IF(N566="základní",J566,0)</f>
        <v>0</v>
      </c>
      <c r="BF566" s="189">
        <f>IF(N566="snížená",J566,0)</f>
        <v>0</v>
      </c>
      <c r="BG566" s="189">
        <f>IF(N566="zákl. přenesená",J566,0)</f>
        <v>0</v>
      </c>
      <c r="BH566" s="189">
        <f>IF(N566="sníž. přenesená",J566,0)</f>
        <v>0</v>
      </c>
      <c r="BI566" s="189">
        <f>IF(N566="nulová",J566,0)</f>
        <v>0</v>
      </c>
      <c r="BJ566" s="19" t="s">
        <v>83</v>
      </c>
      <c r="BK566" s="189">
        <f>ROUND(I566*H566,2)</f>
        <v>0</v>
      </c>
      <c r="BL566" s="19" t="s">
        <v>458</v>
      </c>
      <c r="BM566" s="188" t="s">
        <v>1284</v>
      </c>
    </row>
    <row r="567" spans="1:65" s="14" customFormat="1" ht="11.25">
      <c r="B567" s="206"/>
      <c r="C567" s="207"/>
      <c r="D567" s="197" t="s">
        <v>226</v>
      </c>
      <c r="E567" s="207"/>
      <c r="F567" s="209" t="s">
        <v>1285</v>
      </c>
      <c r="G567" s="207"/>
      <c r="H567" s="210">
        <v>1.73</v>
      </c>
      <c r="I567" s="211"/>
      <c r="J567" s="207"/>
      <c r="K567" s="207"/>
      <c r="L567" s="212"/>
      <c r="M567" s="213"/>
      <c r="N567" s="214"/>
      <c r="O567" s="214"/>
      <c r="P567" s="214"/>
      <c r="Q567" s="214"/>
      <c r="R567" s="214"/>
      <c r="S567" s="214"/>
      <c r="T567" s="215"/>
      <c r="AT567" s="216" t="s">
        <v>226</v>
      </c>
      <c r="AU567" s="216" t="s">
        <v>85</v>
      </c>
      <c r="AV567" s="14" t="s">
        <v>85</v>
      </c>
      <c r="AW567" s="14" t="s">
        <v>4</v>
      </c>
      <c r="AX567" s="14" t="s">
        <v>83</v>
      </c>
      <c r="AY567" s="216" t="s">
        <v>215</v>
      </c>
    </row>
    <row r="568" spans="1:65" s="2" customFormat="1" ht="24.2" customHeight="1">
      <c r="A568" s="36"/>
      <c r="B568" s="37"/>
      <c r="C568" s="177" t="s">
        <v>765</v>
      </c>
      <c r="D568" s="177" t="s">
        <v>218</v>
      </c>
      <c r="E568" s="178" t="s">
        <v>746</v>
      </c>
      <c r="F568" s="179" t="s">
        <v>747</v>
      </c>
      <c r="G568" s="180" t="s">
        <v>91</v>
      </c>
      <c r="H568" s="181">
        <v>17.3</v>
      </c>
      <c r="I568" s="182"/>
      <c r="J568" s="183">
        <f>ROUND(I568*H568,2)</f>
        <v>0</v>
      </c>
      <c r="K568" s="179" t="s">
        <v>221</v>
      </c>
      <c r="L568" s="41"/>
      <c r="M568" s="184" t="s">
        <v>19</v>
      </c>
      <c r="N568" s="185" t="s">
        <v>46</v>
      </c>
      <c r="O568" s="66"/>
      <c r="P568" s="186">
        <f>O568*H568</f>
        <v>0</v>
      </c>
      <c r="Q568" s="186">
        <v>0</v>
      </c>
      <c r="R568" s="186">
        <f>Q568*H568</f>
        <v>0</v>
      </c>
      <c r="S568" s="186">
        <v>0</v>
      </c>
      <c r="T568" s="187">
        <f>S568*H568</f>
        <v>0</v>
      </c>
      <c r="U568" s="36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  <c r="AR568" s="188" t="s">
        <v>458</v>
      </c>
      <c r="AT568" s="188" t="s">
        <v>218</v>
      </c>
      <c r="AU568" s="188" t="s">
        <v>85</v>
      </c>
      <c r="AY568" s="19" t="s">
        <v>215</v>
      </c>
      <c r="BE568" s="189">
        <f>IF(N568="základní",J568,0)</f>
        <v>0</v>
      </c>
      <c r="BF568" s="189">
        <f>IF(N568="snížená",J568,0)</f>
        <v>0</v>
      </c>
      <c r="BG568" s="189">
        <f>IF(N568="zákl. přenesená",J568,0)</f>
        <v>0</v>
      </c>
      <c r="BH568" s="189">
        <f>IF(N568="sníž. přenesená",J568,0)</f>
        <v>0</v>
      </c>
      <c r="BI568" s="189">
        <f>IF(N568="nulová",J568,0)</f>
        <v>0</v>
      </c>
      <c r="BJ568" s="19" t="s">
        <v>83</v>
      </c>
      <c r="BK568" s="189">
        <f>ROUND(I568*H568,2)</f>
        <v>0</v>
      </c>
      <c r="BL568" s="19" t="s">
        <v>458</v>
      </c>
      <c r="BM568" s="188" t="s">
        <v>1286</v>
      </c>
    </row>
    <row r="569" spans="1:65" s="2" customFormat="1" ht="11.25">
      <c r="A569" s="36"/>
      <c r="B569" s="37"/>
      <c r="C569" s="38"/>
      <c r="D569" s="190" t="s">
        <v>224</v>
      </c>
      <c r="E569" s="38"/>
      <c r="F569" s="191" t="s">
        <v>749</v>
      </c>
      <c r="G569" s="38"/>
      <c r="H569" s="38"/>
      <c r="I569" s="192"/>
      <c r="J569" s="38"/>
      <c r="K569" s="38"/>
      <c r="L569" s="41"/>
      <c r="M569" s="193"/>
      <c r="N569" s="194"/>
      <c r="O569" s="66"/>
      <c r="P569" s="66"/>
      <c r="Q569" s="66"/>
      <c r="R569" s="66"/>
      <c r="S569" s="66"/>
      <c r="T569" s="67"/>
      <c r="U569" s="36"/>
      <c r="V569" s="36"/>
      <c r="W569" s="36"/>
      <c r="X569" s="36"/>
      <c r="Y569" s="36"/>
      <c r="Z569" s="36"/>
      <c r="AA569" s="36"/>
      <c r="AB569" s="36"/>
      <c r="AC569" s="36"/>
      <c r="AD569" s="36"/>
      <c r="AE569" s="36"/>
      <c r="AT569" s="19" t="s">
        <v>224</v>
      </c>
      <c r="AU569" s="19" t="s">
        <v>85</v>
      </c>
    </row>
    <row r="570" spans="1:65" s="13" customFormat="1" ht="11.25">
      <c r="B570" s="195"/>
      <c r="C570" s="196"/>
      <c r="D570" s="197" t="s">
        <v>226</v>
      </c>
      <c r="E570" s="198" t="s">
        <v>19</v>
      </c>
      <c r="F570" s="199" t="s">
        <v>738</v>
      </c>
      <c r="G570" s="196"/>
      <c r="H570" s="198" t="s">
        <v>19</v>
      </c>
      <c r="I570" s="200"/>
      <c r="J570" s="196"/>
      <c r="K570" s="196"/>
      <c r="L570" s="201"/>
      <c r="M570" s="202"/>
      <c r="N570" s="203"/>
      <c r="O570" s="203"/>
      <c r="P570" s="203"/>
      <c r="Q570" s="203"/>
      <c r="R570" s="203"/>
      <c r="S570" s="203"/>
      <c r="T570" s="204"/>
      <c r="AT570" s="205" t="s">
        <v>226</v>
      </c>
      <c r="AU570" s="205" t="s">
        <v>85</v>
      </c>
      <c r="AV570" s="13" t="s">
        <v>83</v>
      </c>
      <c r="AW570" s="13" t="s">
        <v>36</v>
      </c>
      <c r="AX570" s="13" t="s">
        <v>75</v>
      </c>
      <c r="AY570" s="205" t="s">
        <v>215</v>
      </c>
    </row>
    <row r="571" spans="1:65" s="14" customFormat="1" ht="11.25">
      <c r="B571" s="206"/>
      <c r="C571" s="207"/>
      <c r="D571" s="197" t="s">
        <v>226</v>
      </c>
      <c r="E571" s="208" t="s">
        <v>19</v>
      </c>
      <c r="F571" s="209" t="s">
        <v>912</v>
      </c>
      <c r="G571" s="207"/>
      <c r="H571" s="210">
        <v>17.3</v>
      </c>
      <c r="I571" s="211"/>
      <c r="J571" s="207"/>
      <c r="K571" s="207"/>
      <c r="L571" s="212"/>
      <c r="M571" s="213"/>
      <c r="N571" s="214"/>
      <c r="O571" s="214"/>
      <c r="P571" s="214"/>
      <c r="Q571" s="214"/>
      <c r="R571" s="214"/>
      <c r="S571" s="214"/>
      <c r="T571" s="215"/>
      <c r="AT571" s="216" t="s">
        <v>226</v>
      </c>
      <c r="AU571" s="216" t="s">
        <v>85</v>
      </c>
      <c r="AV571" s="14" t="s">
        <v>85</v>
      </c>
      <c r="AW571" s="14" t="s">
        <v>36</v>
      </c>
      <c r="AX571" s="14" t="s">
        <v>83</v>
      </c>
      <c r="AY571" s="216" t="s">
        <v>215</v>
      </c>
    </row>
    <row r="572" spans="1:65" s="2" customFormat="1" ht="21.75" customHeight="1">
      <c r="A572" s="36"/>
      <c r="B572" s="37"/>
      <c r="C572" s="217" t="s">
        <v>770</v>
      </c>
      <c r="D572" s="217" t="s">
        <v>288</v>
      </c>
      <c r="E572" s="218" t="s">
        <v>751</v>
      </c>
      <c r="F572" s="219" t="s">
        <v>752</v>
      </c>
      <c r="G572" s="220" t="s">
        <v>291</v>
      </c>
      <c r="H572" s="221">
        <v>2.5950000000000002</v>
      </c>
      <c r="I572" s="222"/>
      <c r="J572" s="223">
        <f>ROUND(I572*H572,2)</f>
        <v>0</v>
      </c>
      <c r="K572" s="219" t="s">
        <v>221</v>
      </c>
      <c r="L572" s="224"/>
      <c r="M572" s="225" t="s">
        <v>19</v>
      </c>
      <c r="N572" s="226" t="s">
        <v>46</v>
      </c>
      <c r="O572" s="66"/>
      <c r="P572" s="186">
        <f>O572*H572</f>
        <v>0</v>
      </c>
      <c r="Q572" s="186">
        <v>1E-3</v>
      </c>
      <c r="R572" s="186">
        <f>Q572*H572</f>
        <v>2.5950000000000001E-3</v>
      </c>
      <c r="S572" s="186">
        <v>0</v>
      </c>
      <c r="T572" s="187">
        <f>S572*H572</f>
        <v>0</v>
      </c>
      <c r="U572" s="36"/>
      <c r="V572" s="36"/>
      <c r="W572" s="36"/>
      <c r="X572" s="36"/>
      <c r="Y572" s="36"/>
      <c r="Z572" s="36"/>
      <c r="AA572" s="36"/>
      <c r="AB572" s="36"/>
      <c r="AC572" s="36"/>
      <c r="AD572" s="36"/>
      <c r="AE572" s="36"/>
      <c r="AR572" s="188" t="s">
        <v>569</v>
      </c>
      <c r="AT572" s="188" t="s">
        <v>288</v>
      </c>
      <c r="AU572" s="188" t="s">
        <v>85</v>
      </c>
      <c r="AY572" s="19" t="s">
        <v>215</v>
      </c>
      <c r="BE572" s="189">
        <f>IF(N572="základní",J572,0)</f>
        <v>0</v>
      </c>
      <c r="BF572" s="189">
        <f>IF(N572="snížená",J572,0)</f>
        <v>0</v>
      </c>
      <c r="BG572" s="189">
        <f>IF(N572="zákl. přenesená",J572,0)</f>
        <v>0</v>
      </c>
      <c r="BH572" s="189">
        <f>IF(N572="sníž. přenesená",J572,0)</f>
        <v>0</v>
      </c>
      <c r="BI572" s="189">
        <f>IF(N572="nulová",J572,0)</f>
        <v>0</v>
      </c>
      <c r="BJ572" s="19" t="s">
        <v>83</v>
      </c>
      <c r="BK572" s="189">
        <f>ROUND(I572*H572,2)</f>
        <v>0</v>
      </c>
      <c r="BL572" s="19" t="s">
        <v>458</v>
      </c>
      <c r="BM572" s="188" t="s">
        <v>1287</v>
      </c>
    </row>
    <row r="573" spans="1:65" s="14" customFormat="1" ht="11.25">
      <c r="B573" s="206"/>
      <c r="C573" s="207"/>
      <c r="D573" s="197" t="s">
        <v>226</v>
      </c>
      <c r="E573" s="207"/>
      <c r="F573" s="209" t="s">
        <v>1288</v>
      </c>
      <c r="G573" s="207"/>
      <c r="H573" s="210">
        <v>2.5950000000000002</v>
      </c>
      <c r="I573" s="211"/>
      <c r="J573" s="207"/>
      <c r="K573" s="207"/>
      <c r="L573" s="212"/>
      <c r="M573" s="213"/>
      <c r="N573" s="214"/>
      <c r="O573" s="214"/>
      <c r="P573" s="214"/>
      <c r="Q573" s="214"/>
      <c r="R573" s="214"/>
      <c r="S573" s="214"/>
      <c r="T573" s="215"/>
      <c r="AT573" s="216" t="s">
        <v>226</v>
      </c>
      <c r="AU573" s="216" t="s">
        <v>85</v>
      </c>
      <c r="AV573" s="14" t="s">
        <v>85</v>
      </c>
      <c r="AW573" s="14" t="s">
        <v>4</v>
      </c>
      <c r="AX573" s="14" t="s">
        <v>83</v>
      </c>
      <c r="AY573" s="216" t="s">
        <v>215</v>
      </c>
    </row>
    <row r="574" spans="1:65" s="2" customFormat="1" ht="24.2" customHeight="1">
      <c r="A574" s="36"/>
      <c r="B574" s="37"/>
      <c r="C574" s="177" t="s">
        <v>668</v>
      </c>
      <c r="D574" s="177" t="s">
        <v>218</v>
      </c>
      <c r="E574" s="178" t="s">
        <v>761</v>
      </c>
      <c r="F574" s="179" t="s">
        <v>762</v>
      </c>
      <c r="G574" s="180" t="s">
        <v>91</v>
      </c>
      <c r="H574" s="181">
        <v>17.3</v>
      </c>
      <c r="I574" s="182"/>
      <c r="J574" s="183">
        <f>ROUND(I574*H574,2)</f>
        <v>0</v>
      </c>
      <c r="K574" s="179" t="s">
        <v>221</v>
      </c>
      <c r="L574" s="41"/>
      <c r="M574" s="184" t="s">
        <v>19</v>
      </c>
      <c r="N574" s="185" t="s">
        <v>46</v>
      </c>
      <c r="O574" s="66"/>
      <c r="P574" s="186">
        <f>O574*H574</f>
        <v>0</v>
      </c>
      <c r="Q574" s="186">
        <v>2.0000000000000002E-5</v>
      </c>
      <c r="R574" s="186">
        <f>Q574*H574</f>
        <v>3.4600000000000006E-4</v>
      </c>
      <c r="S574" s="186">
        <v>0</v>
      </c>
      <c r="T574" s="187">
        <f>S574*H574</f>
        <v>0</v>
      </c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R574" s="188" t="s">
        <v>458</v>
      </c>
      <c r="AT574" s="188" t="s">
        <v>218</v>
      </c>
      <c r="AU574" s="188" t="s">
        <v>85</v>
      </c>
      <c r="AY574" s="19" t="s">
        <v>215</v>
      </c>
      <c r="BE574" s="189">
        <f>IF(N574="základní",J574,0)</f>
        <v>0</v>
      </c>
      <c r="BF574" s="189">
        <f>IF(N574="snížená",J574,0)</f>
        <v>0</v>
      </c>
      <c r="BG574" s="189">
        <f>IF(N574="zákl. přenesená",J574,0)</f>
        <v>0</v>
      </c>
      <c r="BH574" s="189">
        <f>IF(N574="sníž. přenesená",J574,0)</f>
        <v>0</v>
      </c>
      <c r="BI574" s="189">
        <f>IF(N574="nulová",J574,0)</f>
        <v>0</v>
      </c>
      <c r="BJ574" s="19" t="s">
        <v>83</v>
      </c>
      <c r="BK574" s="189">
        <f>ROUND(I574*H574,2)</f>
        <v>0</v>
      </c>
      <c r="BL574" s="19" t="s">
        <v>458</v>
      </c>
      <c r="BM574" s="188" t="s">
        <v>1289</v>
      </c>
    </row>
    <row r="575" spans="1:65" s="2" customFormat="1" ht="11.25">
      <c r="A575" s="36"/>
      <c r="B575" s="37"/>
      <c r="C575" s="38"/>
      <c r="D575" s="190" t="s">
        <v>224</v>
      </c>
      <c r="E575" s="38"/>
      <c r="F575" s="191" t="s">
        <v>764</v>
      </c>
      <c r="G575" s="38"/>
      <c r="H575" s="38"/>
      <c r="I575" s="192"/>
      <c r="J575" s="38"/>
      <c r="K575" s="38"/>
      <c r="L575" s="41"/>
      <c r="M575" s="193"/>
      <c r="N575" s="194"/>
      <c r="O575" s="66"/>
      <c r="P575" s="66"/>
      <c r="Q575" s="66"/>
      <c r="R575" s="66"/>
      <c r="S575" s="66"/>
      <c r="T575" s="67"/>
      <c r="U575" s="36"/>
      <c r="V575" s="36"/>
      <c r="W575" s="36"/>
      <c r="X575" s="36"/>
      <c r="Y575" s="36"/>
      <c r="Z575" s="36"/>
      <c r="AA575" s="36"/>
      <c r="AB575" s="36"/>
      <c r="AC575" s="36"/>
      <c r="AD575" s="36"/>
      <c r="AE575" s="36"/>
      <c r="AT575" s="19" t="s">
        <v>224</v>
      </c>
      <c r="AU575" s="19" t="s">
        <v>85</v>
      </c>
    </row>
    <row r="576" spans="1:65" s="13" customFormat="1" ht="11.25">
      <c r="B576" s="195"/>
      <c r="C576" s="196"/>
      <c r="D576" s="197" t="s">
        <v>226</v>
      </c>
      <c r="E576" s="198" t="s">
        <v>19</v>
      </c>
      <c r="F576" s="199" t="s">
        <v>738</v>
      </c>
      <c r="G576" s="196"/>
      <c r="H576" s="198" t="s">
        <v>19</v>
      </c>
      <c r="I576" s="200"/>
      <c r="J576" s="196"/>
      <c r="K576" s="196"/>
      <c r="L576" s="201"/>
      <c r="M576" s="202"/>
      <c r="N576" s="203"/>
      <c r="O576" s="203"/>
      <c r="P576" s="203"/>
      <c r="Q576" s="203"/>
      <c r="R576" s="203"/>
      <c r="S576" s="203"/>
      <c r="T576" s="204"/>
      <c r="AT576" s="205" t="s">
        <v>226</v>
      </c>
      <c r="AU576" s="205" t="s">
        <v>85</v>
      </c>
      <c r="AV576" s="13" t="s">
        <v>83</v>
      </c>
      <c r="AW576" s="13" t="s">
        <v>36</v>
      </c>
      <c r="AX576" s="13" t="s">
        <v>75</v>
      </c>
      <c r="AY576" s="205" t="s">
        <v>215</v>
      </c>
    </row>
    <row r="577" spans="1:65" s="14" customFormat="1" ht="11.25">
      <c r="B577" s="206"/>
      <c r="C577" s="207"/>
      <c r="D577" s="197" t="s">
        <v>226</v>
      </c>
      <c r="E577" s="208" t="s">
        <v>19</v>
      </c>
      <c r="F577" s="209" t="s">
        <v>912</v>
      </c>
      <c r="G577" s="207"/>
      <c r="H577" s="210">
        <v>17.3</v>
      </c>
      <c r="I577" s="211"/>
      <c r="J577" s="207"/>
      <c r="K577" s="207"/>
      <c r="L577" s="212"/>
      <c r="M577" s="213"/>
      <c r="N577" s="214"/>
      <c r="O577" s="214"/>
      <c r="P577" s="214"/>
      <c r="Q577" s="214"/>
      <c r="R577" s="214"/>
      <c r="S577" s="214"/>
      <c r="T577" s="215"/>
      <c r="AT577" s="216" t="s">
        <v>226</v>
      </c>
      <c r="AU577" s="216" t="s">
        <v>85</v>
      </c>
      <c r="AV577" s="14" t="s">
        <v>85</v>
      </c>
      <c r="AW577" s="14" t="s">
        <v>36</v>
      </c>
      <c r="AX577" s="14" t="s">
        <v>83</v>
      </c>
      <c r="AY577" s="216" t="s">
        <v>215</v>
      </c>
    </row>
    <row r="578" spans="1:65" s="2" customFormat="1" ht="24.2" customHeight="1">
      <c r="A578" s="36"/>
      <c r="B578" s="37"/>
      <c r="C578" s="177" t="s">
        <v>674</v>
      </c>
      <c r="D578" s="177" t="s">
        <v>218</v>
      </c>
      <c r="E578" s="178" t="s">
        <v>766</v>
      </c>
      <c r="F578" s="179" t="s">
        <v>767</v>
      </c>
      <c r="G578" s="180" t="s">
        <v>91</v>
      </c>
      <c r="H578" s="181">
        <v>17.3</v>
      </c>
      <c r="I578" s="182"/>
      <c r="J578" s="183">
        <f>ROUND(I578*H578,2)</f>
        <v>0</v>
      </c>
      <c r="K578" s="179" t="s">
        <v>221</v>
      </c>
      <c r="L578" s="41"/>
      <c r="M578" s="184" t="s">
        <v>19</v>
      </c>
      <c r="N578" s="185" t="s">
        <v>46</v>
      </c>
      <c r="O578" s="66"/>
      <c r="P578" s="186">
        <f>O578*H578</f>
        <v>0</v>
      </c>
      <c r="Q578" s="186">
        <v>0</v>
      </c>
      <c r="R578" s="186">
        <f>Q578*H578</f>
        <v>0</v>
      </c>
      <c r="S578" s="186">
        <v>0</v>
      </c>
      <c r="T578" s="187">
        <f>S578*H578</f>
        <v>0</v>
      </c>
      <c r="U578" s="36"/>
      <c r="V578" s="36"/>
      <c r="W578" s="36"/>
      <c r="X578" s="36"/>
      <c r="Y578" s="36"/>
      <c r="Z578" s="36"/>
      <c r="AA578" s="36"/>
      <c r="AB578" s="36"/>
      <c r="AC578" s="36"/>
      <c r="AD578" s="36"/>
      <c r="AE578" s="36"/>
      <c r="AR578" s="188" t="s">
        <v>458</v>
      </c>
      <c r="AT578" s="188" t="s">
        <v>218</v>
      </c>
      <c r="AU578" s="188" t="s">
        <v>85</v>
      </c>
      <c r="AY578" s="19" t="s">
        <v>215</v>
      </c>
      <c r="BE578" s="189">
        <f>IF(N578="základní",J578,0)</f>
        <v>0</v>
      </c>
      <c r="BF578" s="189">
        <f>IF(N578="snížená",J578,0)</f>
        <v>0</v>
      </c>
      <c r="BG578" s="189">
        <f>IF(N578="zákl. přenesená",J578,0)</f>
        <v>0</v>
      </c>
      <c r="BH578" s="189">
        <f>IF(N578="sníž. přenesená",J578,0)</f>
        <v>0</v>
      </c>
      <c r="BI578" s="189">
        <f>IF(N578="nulová",J578,0)</f>
        <v>0</v>
      </c>
      <c r="BJ578" s="19" t="s">
        <v>83</v>
      </c>
      <c r="BK578" s="189">
        <f>ROUND(I578*H578,2)</f>
        <v>0</v>
      </c>
      <c r="BL578" s="19" t="s">
        <v>458</v>
      </c>
      <c r="BM578" s="188" t="s">
        <v>1290</v>
      </c>
    </row>
    <row r="579" spans="1:65" s="2" customFormat="1" ht="11.25">
      <c r="A579" s="36"/>
      <c r="B579" s="37"/>
      <c r="C579" s="38"/>
      <c r="D579" s="190" t="s">
        <v>224</v>
      </c>
      <c r="E579" s="38"/>
      <c r="F579" s="191" t="s">
        <v>769</v>
      </c>
      <c r="G579" s="38"/>
      <c r="H579" s="38"/>
      <c r="I579" s="192"/>
      <c r="J579" s="38"/>
      <c r="K579" s="38"/>
      <c r="L579" s="41"/>
      <c r="M579" s="193"/>
      <c r="N579" s="194"/>
      <c r="O579" s="66"/>
      <c r="P579" s="66"/>
      <c r="Q579" s="66"/>
      <c r="R579" s="66"/>
      <c r="S579" s="66"/>
      <c r="T579" s="67"/>
      <c r="U579" s="36"/>
      <c r="V579" s="36"/>
      <c r="W579" s="36"/>
      <c r="X579" s="36"/>
      <c r="Y579" s="36"/>
      <c r="Z579" s="36"/>
      <c r="AA579" s="36"/>
      <c r="AB579" s="36"/>
      <c r="AC579" s="36"/>
      <c r="AD579" s="36"/>
      <c r="AE579" s="36"/>
      <c r="AT579" s="19" t="s">
        <v>224</v>
      </c>
      <c r="AU579" s="19" t="s">
        <v>85</v>
      </c>
    </row>
    <row r="580" spans="1:65" s="13" customFormat="1" ht="11.25">
      <c r="B580" s="195"/>
      <c r="C580" s="196"/>
      <c r="D580" s="197" t="s">
        <v>226</v>
      </c>
      <c r="E580" s="198" t="s">
        <v>19</v>
      </c>
      <c r="F580" s="199" t="s">
        <v>738</v>
      </c>
      <c r="G580" s="196"/>
      <c r="H580" s="198" t="s">
        <v>19</v>
      </c>
      <c r="I580" s="200"/>
      <c r="J580" s="196"/>
      <c r="K580" s="196"/>
      <c r="L580" s="201"/>
      <c r="M580" s="202"/>
      <c r="N580" s="203"/>
      <c r="O580" s="203"/>
      <c r="P580" s="203"/>
      <c r="Q580" s="203"/>
      <c r="R580" s="203"/>
      <c r="S580" s="203"/>
      <c r="T580" s="204"/>
      <c r="AT580" s="205" t="s">
        <v>226</v>
      </c>
      <c r="AU580" s="205" t="s">
        <v>85</v>
      </c>
      <c r="AV580" s="13" t="s">
        <v>83</v>
      </c>
      <c r="AW580" s="13" t="s">
        <v>36</v>
      </c>
      <c r="AX580" s="13" t="s">
        <v>75</v>
      </c>
      <c r="AY580" s="205" t="s">
        <v>215</v>
      </c>
    </row>
    <row r="581" spans="1:65" s="14" customFormat="1" ht="11.25">
      <c r="B581" s="206"/>
      <c r="C581" s="207"/>
      <c r="D581" s="197" t="s">
        <v>226</v>
      </c>
      <c r="E581" s="208" t="s">
        <v>19</v>
      </c>
      <c r="F581" s="209" t="s">
        <v>912</v>
      </c>
      <c r="G581" s="207"/>
      <c r="H581" s="210">
        <v>17.3</v>
      </c>
      <c r="I581" s="211"/>
      <c r="J581" s="207"/>
      <c r="K581" s="207"/>
      <c r="L581" s="212"/>
      <c r="M581" s="213"/>
      <c r="N581" s="214"/>
      <c r="O581" s="214"/>
      <c r="P581" s="214"/>
      <c r="Q581" s="214"/>
      <c r="R581" s="214"/>
      <c r="S581" s="214"/>
      <c r="T581" s="215"/>
      <c r="AT581" s="216" t="s">
        <v>226</v>
      </c>
      <c r="AU581" s="216" t="s">
        <v>85</v>
      </c>
      <c r="AV581" s="14" t="s">
        <v>85</v>
      </c>
      <c r="AW581" s="14" t="s">
        <v>36</v>
      </c>
      <c r="AX581" s="14" t="s">
        <v>83</v>
      </c>
      <c r="AY581" s="216" t="s">
        <v>215</v>
      </c>
    </row>
    <row r="582" spans="1:65" s="2" customFormat="1" ht="21.75" customHeight="1">
      <c r="A582" s="36"/>
      <c r="B582" s="37"/>
      <c r="C582" s="217" t="s">
        <v>496</v>
      </c>
      <c r="D582" s="217" t="s">
        <v>288</v>
      </c>
      <c r="E582" s="218" t="s">
        <v>751</v>
      </c>
      <c r="F582" s="219" t="s">
        <v>752</v>
      </c>
      <c r="G582" s="220" t="s">
        <v>291</v>
      </c>
      <c r="H582" s="221">
        <v>0.26</v>
      </c>
      <c r="I582" s="222"/>
      <c r="J582" s="223">
        <f>ROUND(I582*H582,2)</f>
        <v>0</v>
      </c>
      <c r="K582" s="219" t="s">
        <v>221</v>
      </c>
      <c r="L582" s="224"/>
      <c r="M582" s="225" t="s">
        <v>19</v>
      </c>
      <c r="N582" s="226" t="s">
        <v>46</v>
      </c>
      <c r="O582" s="66"/>
      <c r="P582" s="186">
        <f>O582*H582</f>
        <v>0</v>
      </c>
      <c r="Q582" s="186">
        <v>1E-3</v>
      </c>
      <c r="R582" s="186">
        <f>Q582*H582</f>
        <v>2.6000000000000003E-4</v>
      </c>
      <c r="S582" s="186">
        <v>0</v>
      </c>
      <c r="T582" s="187">
        <f>S582*H582</f>
        <v>0</v>
      </c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R582" s="188" t="s">
        <v>569</v>
      </c>
      <c r="AT582" s="188" t="s">
        <v>288</v>
      </c>
      <c r="AU582" s="188" t="s">
        <v>85</v>
      </c>
      <c r="AY582" s="19" t="s">
        <v>215</v>
      </c>
      <c r="BE582" s="189">
        <f>IF(N582="základní",J582,0)</f>
        <v>0</v>
      </c>
      <c r="BF582" s="189">
        <f>IF(N582="snížená",J582,0)</f>
        <v>0</v>
      </c>
      <c r="BG582" s="189">
        <f>IF(N582="zákl. přenesená",J582,0)</f>
        <v>0</v>
      </c>
      <c r="BH582" s="189">
        <f>IF(N582="sníž. přenesená",J582,0)</f>
        <v>0</v>
      </c>
      <c r="BI582" s="189">
        <f>IF(N582="nulová",J582,0)</f>
        <v>0</v>
      </c>
      <c r="BJ582" s="19" t="s">
        <v>83</v>
      </c>
      <c r="BK582" s="189">
        <f>ROUND(I582*H582,2)</f>
        <v>0</v>
      </c>
      <c r="BL582" s="19" t="s">
        <v>458</v>
      </c>
      <c r="BM582" s="188" t="s">
        <v>1291</v>
      </c>
    </row>
    <row r="583" spans="1:65" s="14" customFormat="1" ht="11.25">
      <c r="B583" s="206"/>
      <c r="C583" s="207"/>
      <c r="D583" s="197" t="s">
        <v>226</v>
      </c>
      <c r="E583" s="207"/>
      <c r="F583" s="209" t="s">
        <v>1292</v>
      </c>
      <c r="G583" s="207"/>
      <c r="H583" s="210">
        <v>0.26</v>
      </c>
      <c r="I583" s="211"/>
      <c r="J583" s="207"/>
      <c r="K583" s="207"/>
      <c r="L583" s="212"/>
      <c r="M583" s="213"/>
      <c r="N583" s="214"/>
      <c r="O583" s="214"/>
      <c r="P583" s="214"/>
      <c r="Q583" s="214"/>
      <c r="R583" s="214"/>
      <c r="S583" s="214"/>
      <c r="T583" s="215"/>
      <c r="AT583" s="216" t="s">
        <v>226</v>
      </c>
      <c r="AU583" s="216" t="s">
        <v>85</v>
      </c>
      <c r="AV583" s="14" t="s">
        <v>85</v>
      </c>
      <c r="AW583" s="14" t="s">
        <v>4</v>
      </c>
      <c r="AX583" s="14" t="s">
        <v>83</v>
      </c>
      <c r="AY583" s="216" t="s">
        <v>215</v>
      </c>
    </row>
    <row r="584" spans="1:65" s="2" customFormat="1" ht="37.9" customHeight="1">
      <c r="A584" s="36"/>
      <c r="B584" s="37"/>
      <c r="C584" s="177" t="s">
        <v>785</v>
      </c>
      <c r="D584" s="177" t="s">
        <v>218</v>
      </c>
      <c r="E584" s="178" t="s">
        <v>786</v>
      </c>
      <c r="F584" s="179" t="s">
        <v>787</v>
      </c>
      <c r="G584" s="180" t="s">
        <v>91</v>
      </c>
      <c r="H584" s="181">
        <v>1734.1</v>
      </c>
      <c r="I584" s="182"/>
      <c r="J584" s="183">
        <f>ROUND(I584*H584,2)</f>
        <v>0</v>
      </c>
      <c r="K584" s="179" t="s">
        <v>221</v>
      </c>
      <c r="L584" s="41"/>
      <c r="M584" s="184" t="s">
        <v>19</v>
      </c>
      <c r="N584" s="185" t="s">
        <v>46</v>
      </c>
      <c r="O584" s="66"/>
      <c r="P584" s="186">
        <f>O584*H584</f>
        <v>0</v>
      </c>
      <c r="Q584" s="186">
        <v>0</v>
      </c>
      <c r="R584" s="186">
        <f>Q584*H584</f>
        <v>0</v>
      </c>
      <c r="S584" s="186">
        <v>0</v>
      </c>
      <c r="T584" s="187">
        <f>S584*H584</f>
        <v>0</v>
      </c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R584" s="188" t="s">
        <v>458</v>
      </c>
      <c r="AT584" s="188" t="s">
        <v>218</v>
      </c>
      <c r="AU584" s="188" t="s">
        <v>85</v>
      </c>
      <c r="AY584" s="19" t="s">
        <v>215</v>
      </c>
      <c r="BE584" s="189">
        <f>IF(N584="základní",J584,0)</f>
        <v>0</v>
      </c>
      <c r="BF584" s="189">
        <f>IF(N584="snížená",J584,0)</f>
        <v>0</v>
      </c>
      <c r="BG584" s="189">
        <f>IF(N584="zákl. přenesená",J584,0)</f>
        <v>0</v>
      </c>
      <c r="BH584" s="189">
        <f>IF(N584="sníž. přenesená",J584,0)</f>
        <v>0</v>
      </c>
      <c r="BI584" s="189">
        <f>IF(N584="nulová",J584,0)</f>
        <v>0</v>
      </c>
      <c r="BJ584" s="19" t="s">
        <v>83</v>
      </c>
      <c r="BK584" s="189">
        <f>ROUND(I584*H584,2)</f>
        <v>0</v>
      </c>
      <c r="BL584" s="19" t="s">
        <v>458</v>
      </c>
      <c r="BM584" s="188" t="s">
        <v>1293</v>
      </c>
    </row>
    <row r="585" spans="1:65" s="2" customFormat="1" ht="11.25">
      <c r="A585" s="36"/>
      <c r="B585" s="37"/>
      <c r="C585" s="38"/>
      <c r="D585" s="190" t="s">
        <v>224</v>
      </c>
      <c r="E585" s="38"/>
      <c r="F585" s="191" t="s">
        <v>789</v>
      </c>
      <c r="G585" s="38"/>
      <c r="H585" s="38"/>
      <c r="I585" s="192"/>
      <c r="J585" s="38"/>
      <c r="K585" s="38"/>
      <c r="L585" s="41"/>
      <c r="M585" s="193"/>
      <c r="N585" s="194"/>
      <c r="O585" s="66"/>
      <c r="P585" s="66"/>
      <c r="Q585" s="66"/>
      <c r="R585" s="66"/>
      <c r="S585" s="66"/>
      <c r="T585" s="67"/>
      <c r="U585" s="36"/>
      <c r="V585" s="36"/>
      <c r="W585" s="36"/>
      <c r="X585" s="36"/>
      <c r="Y585" s="36"/>
      <c r="Z585" s="36"/>
      <c r="AA585" s="36"/>
      <c r="AB585" s="36"/>
      <c r="AC585" s="36"/>
      <c r="AD585" s="36"/>
      <c r="AE585" s="36"/>
      <c r="AT585" s="19" t="s">
        <v>224</v>
      </c>
      <c r="AU585" s="19" t="s">
        <v>85</v>
      </c>
    </row>
    <row r="586" spans="1:65" s="13" customFormat="1" ht="11.25">
      <c r="B586" s="195"/>
      <c r="C586" s="196"/>
      <c r="D586" s="197" t="s">
        <v>226</v>
      </c>
      <c r="E586" s="198" t="s">
        <v>19</v>
      </c>
      <c r="F586" s="199" t="s">
        <v>1294</v>
      </c>
      <c r="G586" s="196"/>
      <c r="H586" s="198" t="s">
        <v>19</v>
      </c>
      <c r="I586" s="200"/>
      <c r="J586" s="196"/>
      <c r="K586" s="196"/>
      <c r="L586" s="201"/>
      <c r="M586" s="202"/>
      <c r="N586" s="203"/>
      <c r="O586" s="203"/>
      <c r="P586" s="203"/>
      <c r="Q586" s="203"/>
      <c r="R586" s="203"/>
      <c r="S586" s="203"/>
      <c r="T586" s="204"/>
      <c r="AT586" s="205" t="s">
        <v>226</v>
      </c>
      <c r="AU586" s="205" t="s">
        <v>85</v>
      </c>
      <c r="AV586" s="13" t="s">
        <v>83</v>
      </c>
      <c r="AW586" s="13" t="s">
        <v>36</v>
      </c>
      <c r="AX586" s="13" t="s">
        <v>75</v>
      </c>
      <c r="AY586" s="205" t="s">
        <v>215</v>
      </c>
    </row>
    <row r="587" spans="1:65" s="14" customFormat="1" ht="11.25">
      <c r="B587" s="206"/>
      <c r="C587" s="207"/>
      <c r="D587" s="197" t="s">
        <v>226</v>
      </c>
      <c r="E587" s="208" t="s">
        <v>19</v>
      </c>
      <c r="F587" s="209" t="s">
        <v>933</v>
      </c>
      <c r="G587" s="207"/>
      <c r="H587" s="210">
        <v>1654.1</v>
      </c>
      <c r="I587" s="211"/>
      <c r="J587" s="207"/>
      <c r="K587" s="207"/>
      <c r="L587" s="212"/>
      <c r="M587" s="213"/>
      <c r="N587" s="214"/>
      <c r="O587" s="214"/>
      <c r="P587" s="214"/>
      <c r="Q587" s="214"/>
      <c r="R587" s="214"/>
      <c r="S587" s="214"/>
      <c r="T587" s="215"/>
      <c r="AT587" s="216" t="s">
        <v>226</v>
      </c>
      <c r="AU587" s="216" t="s">
        <v>85</v>
      </c>
      <c r="AV587" s="14" t="s">
        <v>85</v>
      </c>
      <c r="AW587" s="14" t="s">
        <v>36</v>
      </c>
      <c r="AX587" s="14" t="s">
        <v>75</v>
      </c>
      <c r="AY587" s="216" t="s">
        <v>215</v>
      </c>
    </row>
    <row r="588" spans="1:65" s="13" customFormat="1" ht="11.25">
      <c r="B588" s="195"/>
      <c r="C588" s="196"/>
      <c r="D588" s="197" t="s">
        <v>226</v>
      </c>
      <c r="E588" s="198" t="s">
        <v>19</v>
      </c>
      <c r="F588" s="199" t="s">
        <v>986</v>
      </c>
      <c r="G588" s="196"/>
      <c r="H588" s="198" t="s">
        <v>19</v>
      </c>
      <c r="I588" s="200"/>
      <c r="J588" s="196"/>
      <c r="K588" s="196"/>
      <c r="L588" s="201"/>
      <c r="M588" s="202"/>
      <c r="N588" s="203"/>
      <c r="O588" s="203"/>
      <c r="P588" s="203"/>
      <c r="Q588" s="203"/>
      <c r="R588" s="203"/>
      <c r="S588" s="203"/>
      <c r="T588" s="204"/>
      <c r="AT588" s="205" t="s">
        <v>226</v>
      </c>
      <c r="AU588" s="205" t="s">
        <v>85</v>
      </c>
      <c r="AV588" s="13" t="s">
        <v>83</v>
      </c>
      <c r="AW588" s="13" t="s">
        <v>36</v>
      </c>
      <c r="AX588" s="13" t="s">
        <v>75</v>
      </c>
      <c r="AY588" s="205" t="s">
        <v>215</v>
      </c>
    </row>
    <row r="589" spans="1:65" s="14" customFormat="1" ht="11.25">
      <c r="B589" s="206"/>
      <c r="C589" s="207"/>
      <c r="D589" s="197" t="s">
        <v>226</v>
      </c>
      <c r="E589" s="208" t="s">
        <v>19</v>
      </c>
      <c r="F589" s="209" t="s">
        <v>936</v>
      </c>
      <c r="G589" s="207"/>
      <c r="H589" s="210">
        <v>80</v>
      </c>
      <c r="I589" s="211"/>
      <c r="J589" s="207"/>
      <c r="K589" s="207"/>
      <c r="L589" s="212"/>
      <c r="M589" s="213"/>
      <c r="N589" s="214"/>
      <c r="O589" s="214"/>
      <c r="P589" s="214"/>
      <c r="Q589" s="214"/>
      <c r="R589" s="214"/>
      <c r="S589" s="214"/>
      <c r="T589" s="215"/>
      <c r="AT589" s="216" t="s">
        <v>226</v>
      </c>
      <c r="AU589" s="216" t="s">
        <v>85</v>
      </c>
      <c r="AV589" s="14" t="s">
        <v>85</v>
      </c>
      <c r="AW589" s="14" t="s">
        <v>36</v>
      </c>
      <c r="AX589" s="14" t="s">
        <v>75</v>
      </c>
      <c r="AY589" s="216" t="s">
        <v>215</v>
      </c>
    </row>
    <row r="590" spans="1:65" s="15" customFormat="1" ht="11.25">
      <c r="B590" s="227"/>
      <c r="C590" s="228"/>
      <c r="D590" s="197" t="s">
        <v>226</v>
      </c>
      <c r="E590" s="229" t="s">
        <v>19</v>
      </c>
      <c r="F590" s="230" t="s">
        <v>323</v>
      </c>
      <c r="G590" s="228"/>
      <c r="H590" s="231">
        <v>1734.1</v>
      </c>
      <c r="I590" s="232"/>
      <c r="J590" s="228"/>
      <c r="K590" s="228"/>
      <c r="L590" s="233"/>
      <c r="M590" s="234"/>
      <c r="N590" s="235"/>
      <c r="O590" s="235"/>
      <c r="P590" s="235"/>
      <c r="Q590" s="235"/>
      <c r="R590" s="235"/>
      <c r="S590" s="235"/>
      <c r="T590" s="236"/>
      <c r="AT590" s="237" t="s">
        <v>226</v>
      </c>
      <c r="AU590" s="237" t="s">
        <v>85</v>
      </c>
      <c r="AV590" s="15" t="s">
        <v>222</v>
      </c>
      <c r="AW590" s="15" t="s">
        <v>36</v>
      </c>
      <c r="AX590" s="15" t="s">
        <v>83</v>
      </c>
      <c r="AY590" s="237" t="s">
        <v>215</v>
      </c>
    </row>
    <row r="591" spans="1:65" s="2" customFormat="1" ht="24.2" customHeight="1">
      <c r="A591" s="36"/>
      <c r="B591" s="37"/>
      <c r="C591" s="217" t="s">
        <v>791</v>
      </c>
      <c r="D591" s="217" t="s">
        <v>288</v>
      </c>
      <c r="E591" s="218" t="s">
        <v>780</v>
      </c>
      <c r="F591" s="219" t="s">
        <v>781</v>
      </c>
      <c r="G591" s="220" t="s">
        <v>782</v>
      </c>
      <c r="H591" s="221">
        <v>199.422</v>
      </c>
      <c r="I591" s="222"/>
      <c r="J591" s="223">
        <f>ROUND(I591*H591,2)</f>
        <v>0</v>
      </c>
      <c r="K591" s="219" t="s">
        <v>221</v>
      </c>
      <c r="L591" s="224"/>
      <c r="M591" s="225" t="s">
        <v>19</v>
      </c>
      <c r="N591" s="226" t="s">
        <v>46</v>
      </c>
      <c r="O591" s="66"/>
      <c r="P591" s="186">
        <f>O591*H591</f>
        <v>0</v>
      </c>
      <c r="Q591" s="186">
        <v>1E-3</v>
      </c>
      <c r="R591" s="186">
        <f>Q591*H591</f>
        <v>0.19942199999999999</v>
      </c>
      <c r="S591" s="186">
        <v>0</v>
      </c>
      <c r="T591" s="187">
        <f>S591*H591</f>
        <v>0</v>
      </c>
      <c r="U591" s="36"/>
      <c r="V591" s="36"/>
      <c r="W591" s="36"/>
      <c r="X591" s="36"/>
      <c r="Y591" s="36"/>
      <c r="Z591" s="36"/>
      <c r="AA591" s="36"/>
      <c r="AB591" s="36"/>
      <c r="AC591" s="36"/>
      <c r="AD591" s="36"/>
      <c r="AE591" s="36"/>
      <c r="AR591" s="188" t="s">
        <v>569</v>
      </c>
      <c r="AT591" s="188" t="s">
        <v>288</v>
      </c>
      <c r="AU591" s="188" t="s">
        <v>85</v>
      </c>
      <c r="AY591" s="19" t="s">
        <v>215</v>
      </c>
      <c r="BE591" s="189">
        <f>IF(N591="základní",J591,0)</f>
        <v>0</v>
      </c>
      <c r="BF591" s="189">
        <f>IF(N591="snížená",J591,0)</f>
        <v>0</v>
      </c>
      <c r="BG591" s="189">
        <f>IF(N591="zákl. přenesená",J591,0)</f>
        <v>0</v>
      </c>
      <c r="BH591" s="189">
        <f>IF(N591="sníž. přenesená",J591,0)</f>
        <v>0</v>
      </c>
      <c r="BI591" s="189">
        <f>IF(N591="nulová",J591,0)</f>
        <v>0</v>
      </c>
      <c r="BJ591" s="19" t="s">
        <v>83</v>
      </c>
      <c r="BK591" s="189">
        <f>ROUND(I591*H591,2)</f>
        <v>0</v>
      </c>
      <c r="BL591" s="19" t="s">
        <v>458</v>
      </c>
      <c r="BM591" s="188" t="s">
        <v>1295</v>
      </c>
    </row>
    <row r="592" spans="1:65" s="14" customFormat="1" ht="11.25">
      <c r="B592" s="206"/>
      <c r="C592" s="207"/>
      <c r="D592" s="197" t="s">
        <v>226</v>
      </c>
      <c r="E592" s="207"/>
      <c r="F592" s="209" t="s">
        <v>1296</v>
      </c>
      <c r="G592" s="207"/>
      <c r="H592" s="210">
        <v>199.422</v>
      </c>
      <c r="I592" s="211"/>
      <c r="J592" s="207"/>
      <c r="K592" s="207"/>
      <c r="L592" s="212"/>
      <c r="M592" s="213"/>
      <c r="N592" s="214"/>
      <c r="O592" s="214"/>
      <c r="P592" s="214"/>
      <c r="Q592" s="214"/>
      <c r="R592" s="214"/>
      <c r="S592" s="214"/>
      <c r="T592" s="215"/>
      <c r="AT592" s="216" t="s">
        <v>226</v>
      </c>
      <c r="AU592" s="216" t="s">
        <v>85</v>
      </c>
      <c r="AV592" s="14" t="s">
        <v>85</v>
      </c>
      <c r="AW592" s="14" t="s">
        <v>4</v>
      </c>
      <c r="AX592" s="14" t="s">
        <v>83</v>
      </c>
      <c r="AY592" s="216" t="s">
        <v>215</v>
      </c>
    </row>
    <row r="593" spans="1:65" s="2" customFormat="1" ht="37.9" customHeight="1">
      <c r="A593" s="36"/>
      <c r="B593" s="37"/>
      <c r="C593" s="177" t="s">
        <v>794</v>
      </c>
      <c r="D593" s="177" t="s">
        <v>218</v>
      </c>
      <c r="E593" s="178" t="s">
        <v>806</v>
      </c>
      <c r="F593" s="179" t="s">
        <v>807</v>
      </c>
      <c r="G593" s="180" t="s">
        <v>91</v>
      </c>
      <c r="H593" s="181">
        <v>1734.1</v>
      </c>
      <c r="I593" s="182"/>
      <c r="J593" s="183">
        <f>ROUND(I593*H593,2)</f>
        <v>0</v>
      </c>
      <c r="K593" s="179" t="s">
        <v>221</v>
      </c>
      <c r="L593" s="41"/>
      <c r="M593" s="184" t="s">
        <v>19</v>
      </c>
      <c r="N593" s="185" t="s">
        <v>46</v>
      </c>
      <c r="O593" s="66"/>
      <c r="P593" s="186">
        <f>O593*H593</f>
        <v>0</v>
      </c>
      <c r="Q593" s="186">
        <v>0</v>
      </c>
      <c r="R593" s="186">
        <f>Q593*H593</f>
        <v>0</v>
      </c>
      <c r="S593" s="186">
        <v>0</v>
      </c>
      <c r="T593" s="187">
        <f>S593*H593</f>
        <v>0</v>
      </c>
      <c r="U593" s="36"/>
      <c r="V593" s="36"/>
      <c r="W593" s="36"/>
      <c r="X593" s="36"/>
      <c r="Y593" s="36"/>
      <c r="Z593" s="36"/>
      <c r="AA593" s="36"/>
      <c r="AB593" s="36"/>
      <c r="AC593" s="36"/>
      <c r="AD593" s="36"/>
      <c r="AE593" s="36"/>
      <c r="AR593" s="188" t="s">
        <v>458</v>
      </c>
      <c r="AT593" s="188" t="s">
        <v>218</v>
      </c>
      <c r="AU593" s="188" t="s">
        <v>85</v>
      </c>
      <c r="AY593" s="19" t="s">
        <v>215</v>
      </c>
      <c r="BE593" s="189">
        <f>IF(N593="základní",J593,0)</f>
        <v>0</v>
      </c>
      <c r="BF593" s="189">
        <f>IF(N593="snížená",J593,0)</f>
        <v>0</v>
      </c>
      <c r="BG593" s="189">
        <f>IF(N593="zákl. přenesená",J593,0)</f>
        <v>0</v>
      </c>
      <c r="BH593" s="189">
        <f>IF(N593="sníž. přenesená",J593,0)</f>
        <v>0</v>
      </c>
      <c r="BI593" s="189">
        <f>IF(N593="nulová",J593,0)</f>
        <v>0</v>
      </c>
      <c r="BJ593" s="19" t="s">
        <v>83</v>
      </c>
      <c r="BK593" s="189">
        <f>ROUND(I593*H593,2)</f>
        <v>0</v>
      </c>
      <c r="BL593" s="19" t="s">
        <v>458</v>
      </c>
      <c r="BM593" s="188" t="s">
        <v>1297</v>
      </c>
    </row>
    <row r="594" spans="1:65" s="2" customFormat="1" ht="11.25">
      <c r="A594" s="36"/>
      <c r="B594" s="37"/>
      <c r="C594" s="38"/>
      <c r="D594" s="190" t="s">
        <v>224</v>
      </c>
      <c r="E594" s="38"/>
      <c r="F594" s="191" t="s">
        <v>809</v>
      </c>
      <c r="G594" s="38"/>
      <c r="H594" s="38"/>
      <c r="I594" s="192"/>
      <c r="J594" s="38"/>
      <c r="K594" s="38"/>
      <c r="L594" s="41"/>
      <c r="M594" s="193"/>
      <c r="N594" s="194"/>
      <c r="O594" s="66"/>
      <c r="P594" s="66"/>
      <c r="Q594" s="66"/>
      <c r="R594" s="66"/>
      <c r="S594" s="66"/>
      <c r="T594" s="67"/>
      <c r="U594" s="36"/>
      <c r="V594" s="36"/>
      <c r="W594" s="36"/>
      <c r="X594" s="36"/>
      <c r="Y594" s="36"/>
      <c r="Z594" s="36"/>
      <c r="AA594" s="36"/>
      <c r="AB594" s="36"/>
      <c r="AC594" s="36"/>
      <c r="AD594" s="36"/>
      <c r="AE594" s="36"/>
      <c r="AT594" s="19" t="s">
        <v>224</v>
      </c>
      <c r="AU594" s="19" t="s">
        <v>85</v>
      </c>
    </row>
    <row r="595" spans="1:65" s="13" customFormat="1" ht="11.25">
      <c r="B595" s="195"/>
      <c r="C595" s="196"/>
      <c r="D595" s="197" t="s">
        <v>226</v>
      </c>
      <c r="E595" s="198" t="s">
        <v>19</v>
      </c>
      <c r="F595" s="199" t="s">
        <v>1298</v>
      </c>
      <c r="G595" s="196"/>
      <c r="H595" s="198" t="s">
        <v>19</v>
      </c>
      <c r="I595" s="200"/>
      <c r="J595" s="196"/>
      <c r="K595" s="196"/>
      <c r="L595" s="201"/>
      <c r="M595" s="202"/>
      <c r="N595" s="203"/>
      <c r="O595" s="203"/>
      <c r="P595" s="203"/>
      <c r="Q595" s="203"/>
      <c r="R595" s="203"/>
      <c r="S595" s="203"/>
      <c r="T595" s="204"/>
      <c r="AT595" s="205" t="s">
        <v>226</v>
      </c>
      <c r="AU595" s="205" t="s">
        <v>85</v>
      </c>
      <c r="AV595" s="13" t="s">
        <v>83</v>
      </c>
      <c r="AW595" s="13" t="s">
        <v>36</v>
      </c>
      <c r="AX595" s="13" t="s">
        <v>75</v>
      </c>
      <c r="AY595" s="205" t="s">
        <v>215</v>
      </c>
    </row>
    <row r="596" spans="1:65" s="14" customFormat="1" ht="11.25">
      <c r="B596" s="206"/>
      <c r="C596" s="207"/>
      <c r="D596" s="197" t="s">
        <v>226</v>
      </c>
      <c r="E596" s="208" t="s">
        <v>19</v>
      </c>
      <c r="F596" s="209" t="s">
        <v>933</v>
      </c>
      <c r="G596" s="207"/>
      <c r="H596" s="210">
        <v>1654.1</v>
      </c>
      <c r="I596" s="211"/>
      <c r="J596" s="207"/>
      <c r="K596" s="207"/>
      <c r="L596" s="212"/>
      <c r="M596" s="213"/>
      <c r="N596" s="214"/>
      <c r="O596" s="214"/>
      <c r="P596" s="214"/>
      <c r="Q596" s="214"/>
      <c r="R596" s="214"/>
      <c r="S596" s="214"/>
      <c r="T596" s="215"/>
      <c r="AT596" s="216" t="s">
        <v>226</v>
      </c>
      <c r="AU596" s="216" t="s">
        <v>85</v>
      </c>
      <c r="AV596" s="14" t="s">
        <v>85</v>
      </c>
      <c r="AW596" s="14" t="s">
        <v>36</v>
      </c>
      <c r="AX596" s="14" t="s">
        <v>75</v>
      </c>
      <c r="AY596" s="216" t="s">
        <v>215</v>
      </c>
    </row>
    <row r="597" spans="1:65" s="13" customFormat="1" ht="11.25">
      <c r="B597" s="195"/>
      <c r="C597" s="196"/>
      <c r="D597" s="197" t="s">
        <v>226</v>
      </c>
      <c r="E597" s="198" t="s">
        <v>19</v>
      </c>
      <c r="F597" s="199" t="s">
        <v>986</v>
      </c>
      <c r="G597" s="196"/>
      <c r="H597" s="198" t="s">
        <v>19</v>
      </c>
      <c r="I597" s="200"/>
      <c r="J597" s="196"/>
      <c r="K597" s="196"/>
      <c r="L597" s="201"/>
      <c r="M597" s="202"/>
      <c r="N597" s="203"/>
      <c r="O597" s="203"/>
      <c r="P597" s="203"/>
      <c r="Q597" s="203"/>
      <c r="R597" s="203"/>
      <c r="S597" s="203"/>
      <c r="T597" s="204"/>
      <c r="AT597" s="205" t="s">
        <v>226</v>
      </c>
      <c r="AU597" s="205" t="s">
        <v>85</v>
      </c>
      <c r="AV597" s="13" t="s">
        <v>83</v>
      </c>
      <c r="AW597" s="13" t="s">
        <v>36</v>
      </c>
      <c r="AX597" s="13" t="s">
        <v>75</v>
      </c>
      <c r="AY597" s="205" t="s">
        <v>215</v>
      </c>
    </row>
    <row r="598" spans="1:65" s="14" customFormat="1" ht="11.25">
      <c r="B598" s="206"/>
      <c r="C598" s="207"/>
      <c r="D598" s="197" t="s">
        <v>226</v>
      </c>
      <c r="E598" s="208" t="s">
        <v>19</v>
      </c>
      <c r="F598" s="209" t="s">
        <v>936</v>
      </c>
      <c r="G598" s="207"/>
      <c r="H598" s="210">
        <v>80</v>
      </c>
      <c r="I598" s="211"/>
      <c r="J598" s="207"/>
      <c r="K598" s="207"/>
      <c r="L598" s="212"/>
      <c r="M598" s="213"/>
      <c r="N598" s="214"/>
      <c r="O598" s="214"/>
      <c r="P598" s="214"/>
      <c r="Q598" s="214"/>
      <c r="R598" s="214"/>
      <c r="S598" s="214"/>
      <c r="T598" s="215"/>
      <c r="AT598" s="216" t="s">
        <v>226</v>
      </c>
      <c r="AU598" s="216" t="s">
        <v>85</v>
      </c>
      <c r="AV598" s="14" t="s">
        <v>85</v>
      </c>
      <c r="AW598" s="14" t="s">
        <v>36</v>
      </c>
      <c r="AX598" s="14" t="s">
        <v>75</v>
      </c>
      <c r="AY598" s="216" t="s">
        <v>215</v>
      </c>
    </row>
    <row r="599" spans="1:65" s="15" customFormat="1" ht="11.25">
      <c r="B599" s="227"/>
      <c r="C599" s="228"/>
      <c r="D599" s="197" t="s">
        <v>226</v>
      </c>
      <c r="E599" s="229" t="s">
        <v>19</v>
      </c>
      <c r="F599" s="230" t="s">
        <v>323</v>
      </c>
      <c r="G599" s="228"/>
      <c r="H599" s="231">
        <v>1734.1</v>
      </c>
      <c r="I599" s="232"/>
      <c r="J599" s="228"/>
      <c r="K599" s="228"/>
      <c r="L599" s="233"/>
      <c r="M599" s="234"/>
      <c r="N599" s="235"/>
      <c r="O599" s="235"/>
      <c r="P599" s="235"/>
      <c r="Q599" s="235"/>
      <c r="R599" s="235"/>
      <c r="S599" s="235"/>
      <c r="T599" s="236"/>
      <c r="AT599" s="237" t="s">
        <v>226</v>
      </c>
      <c r="AU599" s="237" t="s">
        <v>85</v>
      </c>
      <c r="AV599" s="15" t="s">
        <v>222</v>
      </c>
      <c r="AW599" s="15" t="s">
        <v>36</v>
      </c>
      <c r="AX599" s="15" t="s">
        <v>83</v>
      </c>
      <c r="AY599" s="237" t="s">
        <v>215</v>
      </c>
    </row>
    <row r="600" spans="1:65" s="2" customFormat="1" ht="24.2" customHeight="1">
      <c r="A600" s="36"/>
      <c r="B600" s="37"/>
      <c r="C600" s="217" t="s">
        <v>800</v>
      </c>
      <c r="D600" s="217" t="s">
        <v>288</v>
      </c>
      <c r="E600" s="218" t="s">
        <v>801</v>
      </c>
      <c r="F600" s="219" t="s">
        <v>802</v>
      </c>
      <c r="G600" s="220" t="s">
        <v>782</v>
      </c>
      <c r="H600" s="221">
        <v>901.73199999999997</v>
      </c>
      <c r="I600" s="222"/>
      <c r="J600" s="223">
        <f>ROUND(I600*H600,2)</f>
        <v>0</v>
      </c>
      <c r="K600" s="219" t="s">
        <v>221</v>
      </c>
      <c r="L600" s="224"/>
      <c r="M600" s="225" t="s">
        <v>19</v>
      </c>
      <c r="N600" s="226" t="s">
        <v>46</v>
      </c>
      <c r="O600" s="66"/>
      <c r="P600" s="186">
        <f>O600*H600</f>
        <v>0</v>
      </c>
      <c r="Q600" s="186">
        <v>1E-3</v>
      </c>
      <c r="R600" s="186">
        <f>Q600*H600</f>
        <v>0.90173199999999998</v>
      </c>
      <c r="S600" s="186">
        <v>0</v>
      </c>
      <c r="T600" s="187">
        <f>S600*H600</f>
        <v>0</v>
      </c>
      <c r="U600" s="36"/>
      <c r="V600" s="36"/>
      <c r="W600" s="36"/>
      <c r="X600" s="36"/>
      <c r="Y600" s="36"/>
      <c r="Z600" s="36"/>
      <c r="AA600" s="36"/>
      <c r="AB600" s="36"/>
      <c r="AC600" s="36"/>
      <c r="AD600" s="36"/>
      <c r="AE600" s="36"/>
      <c r="AR600" s="188" t="s">
        <v>569</v>
      </c>
      <c r="AT600" s="188" t="s">
        <v>288</v>
      </c>
      <c r="AU600" s="188" t="s">
        <v>85</v>
      </c>
      <c r="AY600" s="19" t="s">
        <v>215</v>
      </c>
      <c r="BE600" s="189">
        <f>IF(N600="základní",J600,0)</f>
        <v>0</v>
      </c>
      <c r="BF600" s="189">
        <f>IF(N600="snížená",J600,0)</f>
        <v>0</v>
      </c>
      <c r="BG600" s="189">
        <f>IF(N600="zákl. přenesená",J600,0)</f>
        <v>0</v>
      </c>
      <c r="BH600" s="189">
        <f>IF(N600="sníž. přenesená",J600,0)</f>
        <v>0</v>
      </c>
      <c r="BI600" s="189">
        <f>IF(N600="nulová",J600,0)</f>
        <v>0</v>
      </c>
      <c r="BJ600" s="19" t="s">
        <v>83</v>
      </c>
      <c r="BK600" s="189">
        <f>ROUND(I600*H600,2)</f>
        <v>0</v>
      </c>
      <c r="BL600" s="19" t="s">
        <v>458</v>
      </c>
      <c r="BM600" s="188" t="s">
        <v>1299</v>
      </c>
    </row>
    <row r="601" spans="1:65" s="14" customFormat="1" ht="11.25">
      <c r="B601" s="206"/>
      <c r="C601" s="207"/>
      <c r="D601" s="197" t="s">
        <v>226</v>
      </c>
      <c r="E601" s="207"/>
      <c r="F601" s="209" t="s">
        <v>1300</v>
      </c>
      <c r="G601" s="207"/>
      <c r="H601" s="210">
        <v>901.73199999999997</v>
      </c>
      <c r="I601" s="211"/>
      <c r="J601" s="207"/>
      <c r="K601" s="207"/>
      <c r="L601" s="212"/>
      <c r="M601" s="213"/>
      <c r="N601" s="214"/>
      <c r="O601" s="214"/>
      <c r="P601" s="214"/>
      <c r="Q601" s="214"/>
      <c r="R601" s="214"/>
      <c r="S601" s="214"/>
      <c r="T601" s="215"/>
      <c r="AT601" s="216" t="s">
        <v>226</v>
      </c>
      <c r="AU601" s="216" t="s">
        <v>85</v>
      </c>
      <c r="AV601" s="14" t="s">
        <v>85</v>
      </c>
      <c r="AW601" s="14" t="s">
        <v>4</v>
      </c>
      <c r="AX601" s="14" t="s">
        <v>83</v>
      </c>
      <c r="AY601" s="216" t="s">
        <v>215</v>
      </c>
    </row>
    <row r="602" spans="1:65" s="12" customFormat="1" ht="25.9" customHeight="1">
      <c r="B602" s="161"/>
      <c r="C602" s="162"/>
      <c r="D602" s="163" t="s">
        <v>74</v>
      </c>
      <c r="E602" s="164" t="s">
        <v>814</v>
      </c>
      <c r="F602" s="164" t="s">
        <v>815</v>
      </c>
      <c r="G602" s="162"/>
      <c r="H602" s="162"/>
      <c r="I602" s="165"/>
      <c r="J602" s="166">
        <f>BK602</f>
        <v>0</v>
      </c>
      <c r="K602" s="162"/>
      <c r="L602" s="167"/>
      <c r="M602" s="168"/>
      <c r="N602" s="169"/>
      <c r="O602" s="169"/>
      <c r="P602" s="170">
        <f>SUM(P603:P606)</f>
        <v>0</v>
      </c>
      <c r="Q602" s="169"/>
      <c r="R602" s="170">
        <f>SUM(R603:R606)</f>
        <v>0</v>
      </c>
      <c r="S602" s="169"/>
      <c r="T602" s="171">
        <f>SUM(T603:T606)</f>
        <v>0</v>
      </c>
      <c r="AR602" s="172" t="s">
        <v>222</v>
      </c>
      <c r="AT602" s="173" t="s">
        <v>74</v>
      </c>
      <c r="AU602" s="173" t="s">
        <v>75</v>
      </c>
      <c r="AY602" s="172" t="s">
        <v>215</v>
      </c>
      <c r="BK602" s="174">
        <f>SUM(BK603:BK606)</f>
        <v>0</v>
      </c>
    </row>
    <row r="603" spans="1:65" s="2" customFormat="1" ht="24.2" customHeight="1">
      <c r="A603" s="36"/>
      <c r="B603" s="37"/>
      <c r="C603" s="177" t="s">
        <v>1301</v>
      </c>
      <c r="D603" s="177" t="s">
        <v>218</v>
      </c>
      <c r="E603" s="178" t="s">
        <v>817</v>
      </c>
      <c r="F603" s="179" t="s">
        <v>818</v>
      </c>
      <c r="G603" s="180" t="s">
        <v>819</v>
      </c>
      <c r="H603" s="181">
        <v>32</v>
      </c>
      <c r="I603" s="182"/>
      <c r="J603" s="183">
        <f>ROUND(I603*H603,2)</f>
        <v>0</v>
      </c>
      <c r="K603" s="179" t="s">
        <v>221</v>
      </c>
      <c r="L603" s="41"/>
      <c r="M603" s="184" t="s">
        <v>19</v>
      </c>
      <c r="N603" s="185" t="s">
        <v>46</v>
      </c>
      <c r="O603" s="66"/>
      <c r="P603" s="186">
        <f>O603*H603</f>
        <v>0</v>
      </c>
      <c r="Q603" s="186">
        <v>0</v>
      </c>
      <c r="R603" s="186">
        <f>Q603*H603</f>
        <v>0</v>
      </c>
      <c r="S603" s="186">
        <v>0</v>
      </c>
      <c r="T603" s="187">
        <f>S603*H603</f>
        <v>0</v>
      </c>
      <c r="U603" s="36"/>
      <c r="V603" s="36"/>
      <c r="W603" s="36"/>
      <c r="X603" s="36"/>
      <c r="Y603" s="36"/>
      <c r="Z603" s="36"/>
      <c r="AA603" s="36"/>
      <c r="AB603" s="36"/>
      <c r="AC603" s="36"/>
      <c r="AD603" s="36"/>
      <c r="AE603" s="36"/>
      <c r="AR603" s="188" t="s">
        <v>820</v>
      </c>
      <c r="AT603" s="188" t="s">
        <v>218</v>
      </c>
      <c r="AU603" s="188" t="s">
        <v>83</v>
      </c>
      <c r="AY603" s="19" t="s">
        <v>215</v>
      </c>
      <c r="BE603" s="189">
        <f>IF(N603="základní",J603,0)</f>
        <v>0</v>
      </c>
      <c r="BF603" s="189">
        <f>IF(N603="snížená",J603,0)</f>
        <v>0</v>
      </c>
      <c r="BG603" s="189">
        <f>IF(N603="zákl. přenesená",J603,0)</f>
        <v>0</v>
      </c>
      <c r="BH603" s="189">
        <f>IF(N603="sníž. přenesená",J603,0)</f>
        <v>0</v>
      </c>
      <c r="BI603" s="189">
        <f>IF(N603="nulová",J603,0)</f>
        <v>0</v>
      </c>
      <c r="BJ603" s="19" t="s">
        <v>83</v>
      </c>
      <c r="BK603" s="189">
        <f>ROUND(I603*H603,2)</f>
        <v>0</v>
      </c>
      <c r="BL603" s="19" t="s">
        <v>820</v>
      </c>
      <c r="BM603" s="188" t="s">
        <v>1302</v>
      </c>
    </row>
    <row r="604" spans="1:65" s="2" customFormat="1" ht="11.25">
      <c r="A604" s="36"/>
      <c r="B604" s="37"/>
      <c r="C604" s="38"/>
      <c r="D604" s="190" t="s">
        <v>224</v>
      </c>
      <c r="E604" s="38"/>
      <c r="F604" s="191" t="s">
        <v>822</v>
      </c>
      <c r="G604" s="38"/>
      <c r="H604" s="38"/>
      <c r="I604" s="192"/>
      <c r="J604" s="38"/>
      <c r="K604" s="38"/>
      <c r="L604" s="41"/>
      <c r="M604" s="193"/>
      <c r="N604" s="194"/>
      <c r="O604" s="66"/>
      <c r="P604" s="66"/>
      <c r="Q604" s="66"/>
      <c r="R604" s="66"/>
      <c r="S604" s="66"/>
      <c r="T604" s="67"/>
      <c r="U604" s="36"/>
      <c r="V604" s="36"/>
      <c r="W604" s="36"/>
      <c r="X604" s="36"/>
      <c r="Y604" s="36"/>
      <c r="Z604" s="36"/>
      <c r="AA604" s="36"/>
      <c r="AB604" s="36"/>
      <c r="AC604" s="36"/>
      <c r="AD604" s="36"/>
      <c r="AE604" s="36"/>
      <c r="AT604" s="19" t="s">
        <v>224</v>
      </c>
      <c r="AU604" s="19" t="s">
        <v>83</v>
      </c>
    </row>
    <row r="605" spans="1:65" s="13" customFormat="1" ht="11.25">
      <c r="B605" s="195"/>
      <c r="C605" s="196"/>
      <c r="D605" s="197" t="s">
        <v>226</v>
      </c>
      <c r="E605" s="198" t="s">
        <v>19</v>
      </c>
      <c r="F605" s="199" t="s">
        <v>823</v>
      </c>
      <c r="G605" s="196"/>
      <c r="H605" s="198" t="s">
        <v>19</v>
      </c>
      <c r="I605" s="200"/>
      <c r="J605" s="196"/>
      <c r="K605" s="196"/>
      <c r="L605" s="201"/>
      <c r="M605" s="202"/>
      <c r="N605" s="203"/>
      <c r="O605" s="203"/>
      <c r="P605" s="203"/>
      <c r="Q605" s="203"/>
      <c r="R605" s="203"/>
      <c r="S605" s="203"/>
      <c r="T605" s="204"/>
      <c r="AT605" s="205" t="s">
        <v>226</v>
      </c>
      <c r="AU605" s="205" t="s">
        <v>83</v>
      </c>
      <c r="AV605" s="13" t="s">
        <v>83</v>
      </c>
      <c r="AW605" s="13" t="s">
        <v>36</v>
      </c>
      <c r="AX605" s="13" t="s">
        <v>75</v>
      </c>
      <c r="AY605" s="205" t="s">
        <v>215</v>
      </c>
    </row>
    <row r="606" spans="1:65" s="14" customFormat="1" ht="11.25">
      <c r="B606" s="206"/>
      <c r="C606" s="207"/>
      <c r="D606" s="197" t="s">
        <v>226</v>
      </c>
      <c r="E606" s="208" t="s">
        <v>19</v>
      </c>
      <c r="F606" s="209" t="s">
        <v>824</v>
      </c>
      <c r="G606" s="207"/>
      <c r="H606" s="210">
        <v>32</v>
      </c>
      <c r="I606" s="211"/>
      <c r="J606" s="207"/>
      <c r="K606" s="207"/>
      <c r="L606" s="212"/>
      <c r="M606" s="213"/>
      <c r="N606" s="214"/>
      <c r="O606" s="214"/>
      <c r="P606" s="214"/>
      <c r="Q606" s="214"/>
      <c r="R606" s="214"/>
      <c r="S606" s="214"/>
      <c r="T606" s="215"/>
      <c r="AT606" s="216" t="s">
        <v>226</v>
      </c>
      <c r="AU606" s="216" t="s">
        <v>83</v>
      </c>
      <c r="AV606" s="14" t="s">
        <v>85</v>
      </c>
      <c r="AW606" s="14" t="s">
        <v>36</v>
      </c>
      <c r="AX606" s="14" t="s">
        <v>83</v>
      </c>
      <c r="AY606" s="216" t="s">
        <v>215</v>
      </c>
    </row>
    <row r="607" spans="1:65" s="12" customFormat="1" ht="25.9" customHeight="1">
      <c r="B607" s="161"/>
      <c r="C607" s="162"/>
      <c r="D607" s="163" t="s">
        <v>74</v>
      </c>
      <c r="E607" s="164" t="s">
        <v>825</v>
      </c>
      <c r="F607" s="164" t="s">
        <v>826</v>
      </c>
      <c r="G607" s="162"/>
      <c r="H607" s="162"/>
      <c r="I607" s="165"/>
      <c r="J607" s="166">
        <f>BK607</f>
        <v>0</v>
      </c>
      <c r="K607" s="162"/>
      <c r="L607" s="167"/>
      <c r="M607" s="168"/>
      <c r="N607" s="169"/>
      <c r="O607" s="169"/>
      <c r="P607" s="170">
        <f>P608+P615+P623</f>
        <v>0</v>
      </c>
      <c r="Q607" s="169"/>
      <c r="R607" s="170">
        <f>R608+R615+R623</f>
        <v>0</v>
      </c>
      <c r="S607" s="169"/>
      <c r="T607" s="171">
        <f>T608+T615+T623</f>
        <v>0</v>
      </c>
      <c r="AR607" s="172" t="s">
        <v>110</v>
      </c>
      <c r="AT607" s="173" t="s">
        <v>74</v>
      </c>
      <c r="AU607" s="173" t="s">
        <v>75</v>
      </c>
      <c r="AY607" s="172" t="s">
        <v>215</v>
      </c>
      <c r="BK607" s="174">
        <f>BK608+BK615+BK623</f>
        <v>0</v>
      </c>
    </row>
    <row r="608" spans="1:65" s="12" customFormat="1" ht="22.9" customHeight="1">
      <c r="B608" s="161"/>
      <c r="C608" s="162"/>
      <c r="D608" s="163" t="s">
        <v>74</v>
      </c>
      <c r="E608" s="175" t="s">
        <v>827</v>
      </c>
      <c r="F608" s="175" t="s">
        <v>828</v>
      </c>
      <c r="G608" s="162"/>
      <c r="H608" s="162"/>
      <c r="I608" s="165"/>
      <c r="J608" s="176">
        <f>BK608</f>
        <v>0</v>
      </c>
      <c r="K608" s="162"/>
      <c r="L608" s="167"/>
      <c r="M608" s="168"/>
      <c r="N608" s="169"/>
      <c r="O608" s="169"/>
      <c r="P608" s="170">
        <f>SUM(P609:P614)</f>
        <v>0</v>
      </c>
      <c r="Q608" s="169"/>
      <c r="R608" s="170">
        <f>SUM(R609:R614)</f>
        <v>0</v>
      </c>
      <c r="S608" s="169"/>
      <c r="T608" s="171">
        <f>SUM(T609:T614)</f>
        <v>0</v>
      </c>
      <c r="AR608" s="172" t="s">
        <v>110</v>
      </c>
      <c r="AT608" s="173" t="s">
        <v>74</v>
      </c>
      <c r="AU608" s="173" t="s">
        <v>83</v>
      </c>
      <c r="AY608" s="172" t="s">
        <v>215</v>
      </c>
      <c r="BK608" s="174">
        <f>SUM(BK609:BK614)</f>
        <v>0</v>
      </c>
    </row>
    <row r="609" spans="1:65" s="2" customFormat="1" ht="16.5" customHeight="1">
      <c r="A609" s="36"/>
      <c r="B609" s="37"/>
      <c r="C609" s="177" t="s">
        <v>849</v>
      </c>
      <c r="D609" s="177" t="s">
        <v>218</v>
      </c>
      <c r="E609" s="178" t="s">
        <v>830</v>
      </c>
      <c r="F609" s="179" t="s">
        <v>831</v>
      </c>
      <c r="G609" s="180" t="s">
        <v>819</v>
      </c>
      <c r="H609" s="181">
        <v>8</v>
      </c>
      <c r="I609" s="182"/>
      <c r="J609" s="183">
        <f>ROUND(I609*H609,2)</f>
        <v>0</v>
      </c>
      <c r="K609" s="179" t="s">
        <v>221</v>
      </c>
      <c r="L609" s="41"/>
      <c r="M609" s="184" t="s">
        <v>19</v>
      </c>
      <c r="N609" s="185" t="s">
        <v>46</v>
      </c>
      <c r="O609" s="66"/>
      <c r="P609" s="186">
        <f>O609*H609</f>
        <v>0</v>
      </c>
      <c r="Q609" s="186">
        <v>0</v>
      </c>
      <c r="R609" s="186">
        <f>Q609*H609</f>
        <v>0</v>
      </c>
      <c r="S609" s="186">
        <v>0</v>
      </c>
      <c r="T609" s="187">
        <f>S609*H609</f>
        <v>0</v>
      </c>
      <c r="U609" s="36"/>
      <c r="V609" s="36"/>
      <c r="W609" s="36"/>
      <c r="X609" s="36"/>
      <c r="Y609" s="36"/>
      <c r="Z609" s="36"/>
      <c r="AA609" s="36"/>
      <c r="AB609" s="36"/>
      <c r="AC609" s="36"/>
      <c r="AD609" s="36"/>
      <c r="AE609" s="36"/>
      <c r="AR609" s="188" t="s">
        <v>832</v>
      </c>
      <c r="AT609" s="188" t="s">
        <v>218</v>
      </c>
      <c r="AU609" s="188" t="s">
        <v>85</v>
      </c>
      <c r="AY609" s="19" t="s">
        <v>215</v>
      </c>
      <c r="BE609" s="189">
        <f>IF(N609="základní",J609,0)</f>
        <v>0</v>
      </c>
      <c r="BF609" s="189">
        <f>IF(N609="snížená",J609,0)</f>
        <v>0</v>
      </c>
      <c r="BG609" s="189">
        <f>IF(N609="zákl. přenesená",J609,0)</f>
        <v>0</v>
      </c>
      <c r="BH609" s="189">
        <f>IF(N609="sníž. přenesená",J609,0)</f>
        <v>0</v>
      </c>
      <c r="BI609" s="189">
        <f>IF(N609="nulová",J609,0)</f>
        <v>0</v>
      </c>
      <c r="BJ609" s="19" t="s">
        <v>83</v>
      </c>
      <c r="BK609" s="189">
        <f>ROUND(I609*H609,2)</f>
        <v>0</v>
      </c>
      <c r="BL609" s="19" t="s">
        <v>832</v>
      </c>
      <c r="BM609" s="188" t="s">
        <v>1303</v>
      </c>
    </row>
    <row r="610" spans="1:65" s="2" customFormat="1" ht="11.25">
      <c r="A610" s="36"/>
      <c r="B610" s="37"/>
      <c r="C610" s="38"/>
      <c r="D610" s="190" t="s">
        <v>224</v>
      </c>
      <c r="E610" s="38"/>
      <c r="F610" s="191" t="s">
        <v>834</v>
      </c>
      <c r="G610" s="38"/>
      <c r="H610" s="38"/>
      <c r="I610" s="192"/>
      <c r="J610" s="38"/>
      <c r="K610" s="38"/>
      <c r="L610" s="41"/>
      <c r="M610" s="193"/>
      <c r="N610" s="194"/>
      <c r="O610" s="66"/>
      <c r="P610" s="66"/>
      <c r="Q610" s="66"/>
      <c r="R610" s="66"/>
      <c r="S610" s="66"/>
      <c r="T610" s="67"/>
      <c r="U610" s="36"/>
      <c r="V610" s="36"/>
      <c r="W610" s="36"/>
      <c r="X610" s="36"/>
      <c r="Y610" s="36"/>
      <c r="Z610" s="36"/>
      <c r="AA610" s="36"/>
      <c r="AB610" s="36"/>
      <c r="AC610" s="36"/>
      <c r="AD610" s="36"/>
      <c r="AE610" s="36"/>
      <c r="AT610" s="19" t="s">
        <v>224</v>
      </c>
      <c r="AU610" s="19" t="s">
        <v>85</v>
      </c>
    </row>
    <row r="611" spans="1:65" s="14" customFormat="1" ht="11.25">
      <c r="B611" s="206"/>
      <c r="C611" s="207"/>
      <c r="D611" s="197" t="s">
        <v>226</v>
      </c>
      <c r="E611" s="208" t="s">
        <v>19</v>
      </c>
      <c r="F611" s="209" t="s">
        <v>615</v>
      </c>
      <c r="G611" s="207"/>
      <c r="H611" s="210">
        <v>8</v>
      </c>
      <c r="I611" s="211"/>
      <c r="J611" s="207"/>
      <c r="K611" s="207"/>
      <c r="L611" s="212"/>
      <c r="M611" s="213"/>
      <c r="N611" s="214"/>
      <c r="O611" s="214"/>
      <c r="P611" s="214"/>
      <c r="Q611" s="214"/>
      <c r="R611" s="214"/>
      <c r="S611" s="214"/>
      <c r="T611" s="215"/>
      <c r="AT611" s="216" t="s">
        <v>226</v>
      </c>
      <c r="AU611" s="216" t="s">
        <v>85</v>
      </c>
      <c r="AV611" s="14" t="s">
        <v>85</v>
      </c>
      <c r="AW611" s="14" t="s">
        <v>36</v>
      </c>
      <c r="AX611" s="14" t="s">
        <v>83</v>
      </c>
      <c r="AY611" s="216" t="s">
        <v>215</v>
      </c>
    </row>
    <row r="612" spans="1:65" s="2" customFormat="1" ht="16.5" customHeight="1">
      <c r="A612" s="36"/>
      <c r="B612" s="37"/>
      <c r="C612" s="177" t="s">
        <v>257</v>
      </c>
      <c r="D612" s="177" t="s">
        <v>218</v>
      </c>
      <c r="E612" s="178" t="s">
        <v>836</v>
      </c>
      <c r="F612" s="179" t="s">
        <v>837</v>
      </c>
      <c r="G612" s="180" t="s">
        <v>838</v>
      </c>
      <c r="H612" s="181">
        <v>1</v>
      </c>
      <c r="I612" s="182"/>
      <c r="J612" s="183">
        <f>ROUND(I612*H612,2)</f>
        <v>0</v>
      </c>
      <c r="K612" s="179" t="s">
        <v>221</v>
      </c>
      <c r="L612" s="41"/>
      <c r="M612" s="184" t="s">
        <v>19</v>
      </c>
      <c r="N612" s="185" t="s">
        <v>46</v>
      </c>
      <c r="O612" s="66"/>
      <c r="P612" s="186">
        <f>O612*H612</f>
        <v>0</v>
      </c>
      <c r="Q612" s="186">
        <v>0</v>
      </c>
      <c r="R612" s="186">
        <f>Q612*H612</f>
        <v>0</v>
      </c>
      <c r="S612" s="186">
        <v>0</v>
      </c>
      <c r="T612" s="187">
        <f>S612*H612</f>
        <v>0</v>
      </c>
      <c r="U612" s="36"/>
      <c r="V612" s="36"/>
      <c r="W612" s="36"/>
      <c r="X612" s="36"/>
      <c r="Y612" s="36"/>
      <c r="Z612" s="36"/>
      <c r="AA612" s="36"/>
      <c r="AB612" s="36"/>
      <c r="AC612" s="36"/>
      <c r="AD612" s="36"/>
      <c r="AE612" s="36"/>
      <c r="AR612" s="188" t="s">
        <v>832</v>
      </c>
      <c r="AT612" s="188" t="s">
        <v>218</v>
      </c>
      <c r="AU612" s="188" t="s">
        <v>85</v>
      </c>
      <c r="AY612" s="19" t="s">
        <v>215</v>
      </c>
      <c r="BE612" s="189">
        <f>IF(N612="základní",J612,0)</f>
        <v>0</v>
      </c>
      <c r="BF612" s="189">
        <f>IF(N612="snížená",J612,0)</f>
        <v>0</v>
      </c>
      <c r="BG612" s="189">
        <f>IF(N612="zákl. přenesená",J612,0)</f>
        <v>0</v>
      </c>
      <c r="BH612" s="189">
        <f>IF(N612="sníž. přenesená",J612,0)</f>
        <v>0</v>
      </c>
      <c r="BI612" s="189">
        <f>IF(N612="nulová",J612,0)</f>
        <v>0</v>
      </c>
      <c r="BJ612" s="19" t="s">
        <v>83</v>
      </c>
      <c r="BK612" s="189">
        <f>ROUND(I612*H612,2)</f>
        <v>0</v>
      </c>
      <c r="BL612" s="19" t="s">
        <v>832</v>
      </c>
      <c r="BM612" s="188" t="s">
        <v>1304</v>
      </c>
    </row>
    <row r="613" spans="1:65" s="2" customFormat="1" ht="11.25">
      <c r="A613" s="36"/>
      <c r="B613" s="37"/>
      <c r="C613" s="38"/>
      <c r="D613" s="190" t="s">
        <v>224</v>
      </c>
      <c r="E613" s="38"/>
      <c r="F613" s="191" t="s">
        <v>840</v>
      </c>
      <c r="G613" s="38"/>
      <c r="H613" s="38"/>
      <c r="I613" s="192"/>
      <c r="J613" s="38"/>
      <c r="K613" s="38"/>
      <c r="L613" s="41"/>
      <c r="M613" s="193"/>
      <c r="N613" s="194"/>
      <c r="O613" s="66"/>
      <c r="P613" s="66"/>
      <c r="Q613" s="66"/>
      <c r="R613" s="66"/>
      <c r="S613" s="66"/>
      <c r="T613" s="67"/>
      <c r="U613" s="36"/>
      <c r="V613" s="36"/>
      <c r="W613" s="36"/>
      <c r="X613" s="36"/>
      <c r="Y613" s="36"/>
      <c r="Z613" s="36"/>
      <c r="AA613" s="36"/>
      <c r="AB613" s="36"/>
      <c r="AC613" s="36"/>
      <c r="AD613" s="36"/>
      <c r="AE613" s="36"/>
      <c r="AT613" s="19" t="s">
        <v>224</v>
      </c>
      <c r="AU613" s="19" t="s">
        <v>85</v>
      </c>
    </row>
    <row r="614" spans="1:65" s="14" customFormat="1" ht="11.25">
      <c r="B614" s="206"/>
      <c r="C614" s="207"/>
      <c r="D614" s="197" t="s">
        <v>226</v>
      </c>
      <c r="E614" s="208" t="s">
        <v>19</v>
      </c>
      <c r="F614" s="209" t="s">
        <v>83</v>
      </c>
      <c r="G614" s="207"/>
      <c r="H614" s="210">
        <v>1</v>
      </c>
      <c r="I614" s="211"/>
      <c r="J614" s="207"/>
      <c r="K614" s="207"/>
      <c r="L614" s="212"/>
      <c r="M614" s="213"/>
      <c r="N614" s="214"/>
      <c r="O614" s="214"/>
      <c r="P614" s="214"/>
      <c r="Q614" s="214"/>
      <c r="R614" s="214"/>
      <c r="S614" s="214"/>
      <c r="T614" s="215"/>
      <c r="AT614" s="216" t="s">
        <v>226</v>
      </c>
      <c r="AU614" s="216" t="s">
        <v>85</v>
      </c>
      <c r="AV614" s="14" t="s">
        <v>85</v>
      </c>
      <c r="AW614" s="14" t="s">
        <v>36</v>
      </c>
      <c r="AX614" s="14" t="s">
        <v>83</v>
      </c>
      <c r="AY614" s="216" t="s">
        <v>215</v>
      </c>
    </row>
    <row r="615" spans="1:65" s="12" customFormat="1" ht="22.9" customHeight="1">
      <c r="B615" s="161"/>
      <c r="C615" s="162"/>
      <c r="D615" s="163" t="s">
        <v>74</v>
      </c>
      <c r="E615" s="175" t="s">
        <v>841</v>
      </c>
      <c r="F615" s="175" t="s">
        <v>842</v>
      </c>
      <c r="G615" s="162"/>
      <c r="H615" s="162"/>
      <c r="I615" s="165"/>
      <c r="J615" s="176">
        <f>BK615</f>
        <v>0</v>
      </c>
      <c r="K615" s="162"/>
      <c r="L615" s="167"/>
      <c r="M615" s="168"/>
      <c r="N615" s="169"/>
      <c r="O615" s="169"/>
      <c r="P615" s="170">
        <f>SUM(P616:P622)</f>
        <v>0</v>
      </c>
      <c r="Q615" s="169"/>
      <c r="R615" s="170">
        <f>SUM(R616:R622)</f>
        <v>0</v>
      </c>
      <c r="S615" s="169"/>
      <c r="T615" s="171">
        <f>SUM(T616:T622)</f>
        <v>0</v>
      </c>
      <c r="AR615" s="172" t="s">
        <v>110</v>
      </c>
      <c r="AT615" s="173" t="s">
        <v>74</v>
      </c>
      <c r="AU615" s="173" t="s">
        <v>83</v>
      </c>
      <c r="AY615" s="172" t="s">
        <v>215</v>
      </c>
      <c r="BK615" s="174">
        <f>SUM(BK616:BK622)</f>
        <v>0</v>
      </c>
    </row>
    <row r="616" spans="1:65" s="2" customFormat="1" ht="16.5" customHeight="1">
      <c r="A616" s="36"/>
      <c r="B616" s="37"/>
      <c r="C616" s="177" t="s">
        <v>268</v>
      </c>
      <c r="D616" s="177" t="s">
        <v>218</v>
      </c>
      <c r="E616" s="178" t="s">
        <v>844</v>
      </c>
      <c r="F616" s="179" t="s">
        <v>845</v>
      </c>
      <c r="G616" s="180" t="s">
        <v>838</v>
      </c>
      <c r="H616" s="181">
        <v>1</v>
      </c>
      <c r="I616" s="182"/>
      <c r="J616" s="183">
        <f>ROUND(I616*H616,2)</f>
        <v>0</v>
      </c>
      <c r="K616" s="179" t="s">
        <v>221</v>
      </c>
      <c r="L616" s="41"/>
      <c r="M616" s="184" t="s">
        <v>19</v>
      </c>
      <c r="N616" s="185" t="s">
        <v>46</v>
      </c>
      <c r="O616" s="66"/>
      <c r="P616" s="186">
        <f>O616*H616</f>
        <v>0</v>
      </c>
      <c r="Q616" s="186">
        <v>0</v>
      </c>
      <c r="R616" s="186">
        <f>Q616*H616</f>
        <v>0</v>
      </c>
      <c r="S616" s="186">
        <v>0</v>
      </c>
      <c r="T616" s="187">
        <f>S616*H616</f>
        <v>0</v>
      </c>
      <c r="U616" s="36"/>
      <c r="V616" s="36"/>
      <c r="W616" s="36"/>
      <c r="X616" s="36"/>
      <c r="Y616" s="36"/>
      <c r="Z616" s="36"/>
      <c r="AA616" s="36"/>
      <c r="AB616" s="36"/>
      <c r="AC616" s="36"/>
      <c r="AD616" s="36"/>
      <c r="AE616" s="36"/>
      <c r="AR616" s="188" t="s">
        <v>832</v>
      </c>
      <c r="AT616" s="188" t="s">
        <v>218</v>
      </c>
      <c r="AU616" s="188" t="s">
        <v>85</v>
      </c>
      <c r="AY616" s="19" t="s">
        <v>215</v>
      </c>
      <c r="BE616" s="189">
        <f>IF(N616="základní",J616,0)</f>
        <v>0</v>
      </c>
      <c r="BF616" s="189">
        <f>IF(N616="snížená",J616,0)</f>
        <v>0</v>
      </c>
      <c r="BG616" s="189">
        <f>IF(N616="zákl. přenesená",J616,0)</f>
        <v>0</v>
      </c>
      <c r="BH616" s="189">
        <f>IF(N616="sníž. přenesená",J616,0)</f>
        <v>0</v>
      </c>
      <c r="BI616" s="189">
        <f>IF(N616="nulová",J616,0)</f>
        <v>0</v>
      </c>
      <c r="BJ616" s="19" t="s">
        <v>83</v>
      </c>
      <c r="BK616" s="189">
        <f>ROUND(I616*H616,2)</f>
        <v>0</v>
      </c>
      <c r="BL616" s="19" t="s">
        <v>832</v>
      </c>
      <c r="BM616" s="188" t="s">
        <v>1305</v>
      </c>
    </row>
    <row r="617" spans="1:65" s="2" customFormat="1" ht="11.25">
      <c r="A617" s="36"/>
      <c r="B617" s="37"/>
      <c r="C617" s="38"/>
      <c r="D617" s="190" t="s">
        <v>224</v>
      </c>
      <c r="E617" s="38"/>
      <c r="F617" s="191" t="s">
        <v>847</v>
      </c>
      <c r="G617" s="38"/>
      <c r="H617" s="38"/>
      <c r="I617" s="192"/>
      <c r="J617" s="38"/>
      <c r="K617" s="38"/>
      <c r="L617" s="41"/>
      <c r="M617" s="193"/>
      <c r="N617" s="194"/>
      <c r="O617" s="66"/>
      <c r="P617" s="66"/>
      <c r="Q617" s="66"/>
      <c r="R617" s="66"/>
      <c r="S617" s="66"/>
      <c r="T617" s="67"/>
      <c r="U617" s="36"/>
      <c r="V617" s="36"/>
      <c r="W617" s="36"/>
      <c r="X617" s="36"/>
      <c r="Y617" s="36"/>
      <c r="Z617" s="36"/>
      <c r="AA617" s="36"/>
      <c r="AB617" s="36"/>
      <c r="AC617" s="36"/>
      <c r="AD617" s="36"/>
      <c r="AE617" s="36"/>
      <c r="AT617" s="19" t="s">
        <v>224</v>
      </c>
      <c r="AU617" s="19" t="s">
        <v>85</v>
      </c>
    </row>
    <row r="618" spans="1:65" s="13" customFormat="1" ht="11.25">
      <c r="B618" s="195"/>
      <c r="C618" s="196"/>
      <c r="D618" s="197" t="s">
        <v>226</v>
      </c>
      <c r="E618" s="198" t="s">
        <v>19</v>
      </c>
      <c r="F618" s="199" t="s">
        <v>848</v>
      </c>
      <c r="G618" s="196"/>
      <c r="H618" s="198" t="s">
        <v>19</v>
      </c>
      <c r="I618" s="200"/>
      <c r="J618" s="196"/>
      <c r="K618" s="196"/>
      <c r="L618" s="201"/>
      <c r="M618" s="202"/>
      <c r="N618" s="203"/>
      <c r="O618" s="203"/>
      <c r="P618" s="203"/>
      <c r="Q618" s="203"/>
      <c r="R618" s="203"/>
      <c r="S618" s="203"/>
      <c r="T618" s="204"/>
      <c r="AT618" s="205" t="s">
        <v>226</v>
      </c>
      <c r="AU618" s="205" t="s">
        <v>85</v>
      </c>
      <c r="AV618" s="13" t="s">
        <v>83</v>
      </c>
      <c r="AW618" s="13" t="s">
        <v>36</v>
      </c>
      <c r="AX618" s="13" t="s">
        <v>75</v>
      </c>
      <c r="AY618" s="205" t="s">
        <v>215</v>
      </c>
    </row>
    <row r="619" spans="1:65" s="14" customFormat="1" ht="11.25">
      <c r="B619" s="206"/>
      <c r="C619" s="207"/>
      <c r="D619" s="197" t="s">
        <v>226</v>
      </c>
      <c r="E619" s="208" t="s">
        <v>19</v>
      </c>
      <c r="F619" s="209" t="s">
        <v>83</v>
      </c>
      <c r="G619" s="207"/>
      <c r="H619" s="210">
        <v>1</v>
      </c>
      <c r="I619" s="211"/>
      <c r="J619" s="207"/>
      <c r="K619" s="207"/>
      <c r="L619" s="212"/>
      <c r="M619" s="213"/>
      <c r="N619" s="214"/>
      <c r="O619" s="214"/>
      <c r="P619" s="214"/>
      <c r="Q619" s="214"/>
      <c r="R619" s="214"/>
      <c r="S619" s="214"/>
      <c r="T619" s="215"/>
      <c r="AT619" s="216" t="s">
        <v>226</v>
      </c>
      <c r="AU619" s="216" t="s">
        <v>85</v>
      </c>
      <c r="AV619" s="14" t="s">
        <v>85</v>
      </c>
      <c r="AW619" s="14" t="s">
        <v>36</v>
      </c>
      <c r="AX619" s="14" t="s">
        <v>83</v>
      </c>
      <c r="AY619" s="216" t="s">
        <v>215</v>
      </c>
    </row>
    <row r="620" spans="1:65" s="2" customFormat="1" ht="16.5" customHeight="1">
      <c r="A620" s="36"/>
      <c r="B620" s="37"/>
      <c r="C620" s="177" t="s">
        <v>816</v>
      </c>
      <c r="D620" s="177" t="s">
        <v>218</v>
      </c>
      <c r="E620" s="178" t="s">
        <v>850</v>
      </c>
      <c r="F620" s="179" t="s">
        <v>851</v>
      </c>
      <c r="G620" s="180" t="s">
        <v>838</v>
      </c>
      <c r="H620" s="181">
        <v>1</v>
      </c>
      <c r="I620" s="182"/>
      <c r="J620" s="183">
        <f>ROUND(I620*H620,2)</f>
        <v>0</v>
      </c>
      <c r="K620" s="179" t="s">
        <v>221</v>
      </c>
      <c r="L620" s="41"/>
      <c r="M620" s="184" t="s">
        <v>19</v>
      </c>
      <c r="N620" s="185" t="s">
        <v>46</v>
      </c>
      <c r="O620" s="66"/>
      <c r="P620" s="186">
        <f>O620*H620</f>
        <v>0</v>
      </c>
      <c r="Q620" s="186">
        <v>0</v>
      </c>
      <c r="R620" s="186">
        <f>Q620*H620</f>
        <v>0</v>
      </c>
      <c r="S620" s="186">
        <v>0</v>
      </c>
      <c r="T620" s="187">
        <f>S620*H620</f>
        <v>0</v>
      </c>
      <c r="U620" s="36"/>
      <c r="V620" s="36"/>
      <c r="W620" s="36"/>
      <c r="X620" s="36"/>
      <c r="Y620" s="36"/>
      <c r="Z620" s="36"/>
      <c r="AA620" s="36"/>
      <c r="AB620" s="36"/>
      <c r="AC620" s="36"/>
      <c r="AD620" s="36"/>
      <c r="AE620" s="36"/>
      <c r="AR620" s="188" t="s">
        <v>832</v>
      </c>
      <c r="AT620" s="188" t="s">
        <v>218</v>
      </c>
      <c r="AU620" s="188" t="s">
        <v>85</v>
      </c>
      <c r="AY620" s="19" t="s">
        <v>215</v>
      </c>
      <c r="BE620" s="189">
        <f>IF(N620="základní",J620,0)</f>
        <v>0</v>
      </c>
      <c r="BF620" s="189">
        <f>IF(N620="snížená",J620,0)</f>
        <v>0</v>
      </c>
      <c r="BG620" s="189">
        <f>IF(N620="zákl. přenesená",J620,0)</f>
        <v>0</v>
      </c>
      <c r="BH620" s="189">
        <f>IF(N620="sníž. přenesená",J620,0)</f>
        <v>0</v>
      </c>
      <c r="BI620" s="189">
        <f>IF(N620="nulová",J620,0)</f>
        <v>0</v>
      </c>
      <c r="BJ620" s="19" t="s">
        <v>83</v>
      </c>
      <c r="BK620" s="189">
        <f>ROUND(I620*H620,2)</f>
        <v>0</v>
      </c>
      <c r="BL620" s="19" t="s">
        <v>832</v>
      </c>
      <c r="BM620" s="188" t="s">
        <v>1306</v>
      </c>
    </row>
    <row r="621" spans="1:65" s="2" customFormat="1" ht="11.25">
      <c r="A621" s="36"/>
      <c r="B621" s="37"/>
      <c r="C621" s="38"/>
      <c r="D621" s="190" t="s">
        <v>224</v>
      </c>
      <c r="E621" s="38"/>
      <c r="F621" s="191" t="s">
        <v>853</v>
      </c>
      <c r="G621" s="38"/>
      <c r="H621" s="38"/>
      <c r="I621" s="192"/>
      <c r="J621" s="38"/>
      <c r="K621" s="38"/>
      <c r="L621" s="41"/>
      <c r="M621" s="193"/>
      <c r="N621" s="194"/>
      <c r="O621" s="66"/>
      <c r="P621" s="66"/>
      <c r="Q621" s="66"/>
      <c r="R621" s="66"/>
      <c r="S621" s="66"/>
      <c r="T621" s="67"/>
      <c r="U621" s="36"/>
      <c r="V621" s="36"/>
      <c r="W621" s="36"/>
      <c r="X621" s="36"/>
      <c r="Y621" s="36"/>
      <c r="Z621" s="36"/>
      <c r="AA621" s="36"/>
      <c r="AB621" s="36"/>
      <c r="AC621" s="36"/>
      <c r="AD621" s="36"/>
      <c r="AE621" s="36"/>
      <c r="AT621" s="19" t="s">
        <v>224</v>
      </c>
      <c r="AU621" s="19" t="s">
        <v>85</v>
      </c>
    </row>
    <row r="622" spans="1:65" s="14" customFormat="1" ht="11.25">
      <c r="B622" s="206"/>
      <c r="C622" s="207"/>
      <c r="D622" s="197" t="s">
        <v>226</v>
      </c>
      <c r="E622" s="208" t="s">
        <v>19</v>
      </c>
      <c r="F622" s="209" t="s">
        <v>83</v>
      </c>
      <c r="G622" s="207"/>
      <c r="H622" s="210">
        <v>1</v>
      </c>
      <c r="I622" s="211"/>
      <c r="J622" s="207"/>
      <c r="K622" s="207"/>
      <c r="L622" s="212"/>
      <c r="M622" s="213"/>
      <c r="N622" s="214"/>
      <c r="O622" s="214"/>
      <c r="P622" s="214"/>
      <c r="Q622" s="214"/>
      <c r="R622" s="214"/>
      <c r="S622" s="214"/>
      <c r="T622" s="215"/>
      <c r="AT622" s="216" t="s">
        <v>226</v>
      </c>
      <c r="AU622" s="216" t="s">
        <v>85</v>
      </c>
      <c r="AV622" s="14" t="s">
        <v>85</v>
      </c>
      <c r="AW622" s="14" t="s">
        <v>36</v>
      </c>
      <c r="AX622" s="14" t="s">
        <v>83</v>
      </c>
      <c r="AY622" s="216" t="s">
        <v>215</v>
      </c>
    </row>
    <row r="623" spans="1:65" s="12" customFormat="1" ht="22.9" customHeight="1">
      <c r="B623" s="161"/>
      <c r="C623" s="162"/>
      <c r="D623" s="163" t="s">
        <v>74</v>
      </c>
      <c r="E623" s="175" t="s">
        <v>854</v>
      </c>
      <c r="F623" s="175" t="s">
        <v>855</v>
      </c>
      <c r="G623" s="162"/>
      <c r="H623" s="162"/>
      <c r="I623" s="165"/>
      <c r="J623" s="176">
        <f>BK623</f>
        <v>0</v>
      </c>
      <c r="K623" s="162"/>
      <c r="L623" s="167"/>
      <c r="M623" s="168"/>
      <c r="N623" s="169"/>
      <c r="O623" s="169"/>
      <c r="P623" s="170">
        <f>SUM(P624:P631)</f>
        <v>0</v>
      </c>
      <c r="Q623" s="169"/>
      <c r="R623" s="170">
        <f>SUM(R624:R631)</f>
        <v>0</v>
      </c>
      <c r="S623" s="169"/>
      <c r="T623" s="171">
        <f>SUM(T624:T631)</f>
        <v>0</v>
      </c>
      <c r="AR623" s="172" t="s">
        <v>110</v>
      </c>
      <c r="AT623" s="173" t="s">
        <v>74</v>
      </c>
      <c r="AU623" s="173" t="s">
        <v>83</v>
      </c>
      <c r="AY623" s="172" t="s">
        <v>215</v>
      </c>
      <c r="BK623" s="174">
        <f>SUM(BK624:BK631)</f>
        <v>0</v>
      </c>
    </row>
    <row r="624" spans="1:65" s="2" customFormat="1" ht="16.5" customHeight="1">
      <c r="A624" s="36"/>
      <c r="B624" s="37"/>
      <c r="C624" s="177" t="s">
        <v>864</v>
      </c>
      <c r="D624" s="177" t="s">
        <v>218</v>
      </c>
      <c r="E624" s="178" t="s">
        <v>857</v>
      </c>
      <c r="F624" s="179" t="s">
        <v>858</v>
      </c>
      <c r="G624" s="180" t="s">
        <v>819</v>
      </c>
      <c r="H624" s="181">
        <v>30</v>
      </c>
      <c r="I624" s="182"/>
      <c r="J624" s="183">
        <f>ROUND(I624*H624,2)</f>
        <v>0</v>
      </c>
      <c r="K624" s="179" t="s">
        <v>859</v>
      </c>
      <c r="L624" s="41"/>
      <c r="M624" s="184" t="s">
        <v>19</v>
      </c>
      <c r="N624" s="185" t="s">
        <v>46</v>
      </c>
      <c r="O624" s="66"/>
      <c r="P624" s="186">
        <f>O624*H624</f>
        <v>0</v>
      </c>
      <c r="Q624" s="186">
        <v>0</v>
      </c>
      <c r="R624" s="186">
        <f>Q624*H624</f>
        <v>0</v>
      </c>
      <c r="S624" s="186">
        <v>0</v>
      </c>
      <c r="T624" s="187">
        <f>S624*H624</f>
        <v>0</v>
      </c>
      <c r="U624" s="36"/>
      <c r="V624" s="36"/>
      <c r="W624" s="36"/>
      <c r="X624" s="36"/>
      <c r="Y624" s="36"/>
      <c r="Z624" s="36"/>
      <c r="AA624" s="36"/>
      <c r="AB624" s="36"/>
      <c r="AC624" s="36"/>
      <c r="AD624" s="36"/>
      <c r="AE624" s="36"/>
      <c r="AR624" s="188" t="s">
        <v>832</v>
      </c>
      <c r="AT624" s="188" t="s">
        <v>218</v>
      </c>
      <c r="AU624" s="188" t="s">
        <v>85</v>
      </c>
      <c r="AY624" s="19" t="s">
        <v>215</v>
      </c>
      <c r="BE624" s="189">
        <f>IF(N624="základní",J624,0)</f>
        <v>0</v>
      </c>
      <c r="BF624" s="189">
        <f>IF(N624="snížená",J624,0)</f>
        <v>0</v>
      </c>
      <c r="BG624" s="189">
        <f>IF(N624="zákl. přenesená",J624,0)</f>
        <v>0</v>
      </c>
      <c r="BH624" s="189">
        <f>IF(N624="sníž. přenesená",J624,0)</f>
        <v>0</v>
      </c>
      <c r="BI624" s="189">
        <f>IF(N624="nulová",J624,0)</f>
        <v>0</v>
      </c>
      <c r="BJ624" s="19" t="s">
        <v>83</v>
      </c>
      <c r="BK624" s="189">
        <f>ROUND(I624*H624,2)</f>
        <v>0</v>
      </c>
      <c r="BL624" s="19" t="s">
        <v>832</v>
      </c>
      <c r="BM624" s="188" t="s">
        <v>1307</v>
      </c>
    </row>
    <row r="625" spans="1:65" s="2" customFormat="1" ht="11.25">
      <c r="A625" s="36"/>
      <c r="B625" s="37"/>
      <c r="C625" s="38"/>
      <c r="D625" s="190" t="s">
        <v>224</v>
      </c>
      <c r="E625" s="38"/>
      <c r="F625" s="191" t="s">
        <v>861</v>
      </c>
      <c r="G625" s="38"/>
      <c r="H625" s="38"/>
      <c r="I625" s="192"/>
      <c r="J625" s="38"/>
      <c r="K625" s="38"/>
      <c r="L625" s="41"/>
      <c r="M625" s="193"/>
      <c r="N625" s="194"/>
      <c r="O625" s="66"/>
      <c r="P625" s="66"/>
      <c r="Q625" s="66"/>
      <c r="R625" s="66"/>
      <c r="S625" s="66"/>
      <c r="T625" s="67"/>
      <c r="U625" s="36"/>
      <c r="V625" s="36"/>
      <c r="W625" s="36"/>
      <c r="X625" s="36"/>
      <c r="Y625" s="36"/>
      <c r="Z625" s="36"/>
      <c r="AA625" s="36"/>
      <c r="AB625" s="36"/>
      <c r="AC625" s="36"/>
      <c r="AD625" s="36"/>
      <c r="AE625" s="36"/>
      <c r="AT625" s="19" t="s">
        <v>224</v>
      </c>
      <c r="AU625" s="19" t="s">
        <v>85</v>
      </c>
    </row>
    <row r="626" spans="1:65" s="13" customFormat="1" ht="22.5">
      <c r="B626" s="195"/>
      <c r="C626" s="196"/>
      <c r="D626" s="197" t="s">
        <v>226</v>
      </c>
      <c r="E626" s="198" t="s">
        <v>19</v>
      </c>
      <c r="F626" s="199" t="s">
        <v>862</v>
      </c>
      <c r="G626" s="196"/>
      <c r="H626" s="198" t="s">
        <v>19</v>
      </c>
      <c r="I626" s="200"/>
      <c r="J626" s="196"/>
      <c r="K626" s="196"/>
      <c r="L626" s="201"/>
      <c r="M626" s="202"/>
      <c r="N626" s="203"/>
      <c r="O626" s="203"/>
      <c r="P626" s="203"/>
      <c r="Q626" s="203"/>
      <c r="R626" s="203"/>
      <c r="S626" s="203"/>
      <c r="T626" s="204"/>
      <c r="AT626" s="205" t="s">
        <v>226</v>
      </c>
      <c r="AU626" s="205" t="s">
        <v>85</v>
      </c>
      <c r="AV626" s="13" t="s">
        <v>83</v>
      </c>
      <c r="AW626" s="13" t="s">
        <v>36</v>
      </c>
      <c r="AX626" s="13" t="s">
        <v>75</v>
      </c>
      <c r="AY626" s="205" t="s">
        <v>215</v>
      </c>
    </row>
    <row r="627" spans="1:65" s="14" customFormat="1" ht="11.25">
      <c r="B627" s="206"/>
      <c r="C627" s="207"/>
      <c r="D627" s="197" t="s">
        <v>226</v>
      </c>
      <c r="E627" s="208" t="s">
        <v>19</v>
      </c>
      <c r="F627" s="209" t="s">
        <v>863</v>
      </c>
      <c r="G627" s="207"/>
      <c r="H627" s="210">
        <v>30</v>
      </c>
      <c r="I627" s="211"/>
      <c r="J627" s="207"/>
      <c r="K627" s="207"/>
      <c r="L627" s="212"/>
      <c r="M627" s="213"/>
      <c r="N627" s="214"/>
      <c r="O627" s="214"/>
      <c r="P627" s="214"/>
      <c r="Q627" s="214"/>
      <c r="R627" s="214"/>
      <c r="S627" s="214"/>
      <c r="T627" s="215"/>
      <c r="AT627" s="216" t="s">
        <v>226</v>
      </c>
      <c r="AU627" s="216" t="s">
        <v>85</v>
      </c>
      <c r="AV627" s="14" t="s">
        <v>85</v>
      </c>
      <c r="AW627" s="14" t="s">
        <v>36</v>
      </c>
      <c r="AX627" s="14" t="s">
        <v>83</v>
      </c>
      <c r="AY627" s="216" t="s">
        <v>215</v>
      </c>
    </row>
    <row r="628" spans="1:65" s="2" customFormat="1" ht="16.5" customHeight="1">
      <c r="A628" s="36"/>
      <c r="B628" s="37"/>
      <c r="C628" s="177" t="s">
        <v>856</v>
      </c>
      <c r="D628" s="177" t="s">
        <v>218</v>
      </c>
      <c r="E628" s="178" t="s">
        <v>865</v>
      </c>
      <c r="F628" s="179" t="s">
        <v>866</v>
      </c>
      <c r="G628" s="180" t="s">
        <v>819</v>
      </c>
      <c r="H628" s="181">
        <v>4</v>
      </c>
      <c r="I628" s="182"/>
      <c r="J628" s="183">
        <f>ROUND(I628*H628,2)</f>
        <v>0</v>
      </c>
      <c r="K628" s="179" t="s">
        <v>859</v>
      </c>
      <c r="L628" s="41"/>
      <c r="M628" s="184" t="s">
        <v>19</v>
      </c>
      <c r="N628" s="185" t="s">
        <v>46</v>
      </c>
      <c r="O628" s="66"/>
      <c r="P628" s="186">
        <f>O628*H628</f>
        <v>0</v>
      </c>
      <c r="Q628" s="186">
        <v>0</v>
      </c>
      <c r="R628" s="186">
        <f>Q628*H628</f>
        <v>0</v>
      </c>
      <c r="S628" s="186">
        <v>0</v>
      </c>
      <c r="T628" s="187">
        <f>S628*H628</f>
        <v>0</v>
      </c>
      <c r="U628" s="36"/>
      <c r="V628" s="36"/>
      <c r="W628" s="36"/>
      <c r="X628" s="36"/>
      <c r="Y628" s="36"/>
      <c r="Z628" s="36"/>
      <c r="AA628" s="36"/>
      <c r="AB628" s="36"/>
      <c r="AC628" s="36"/>
      <c r="AD628" s="36"/>
      <c r="AE628" s="36"/>
      <c r="AR628" s="188" t="s">
        <v>832</v>
      </c>
      <c r="AT628" s="188" t="s">
        <v>218</v>
      </c>
      <c r="AU628" s="188" t="s">
        <v>85</v>
      </c>
      <c r="AY628" s="19" t="s">
        <v>215</v>
      </c>
      <c r="BE628" s="189">
        <f>IF(N628="základní",J628,0)</f>
        <v>0</v>
      </c>
      <c r="BF628" s="189">
        <f>IF(N628="snížená",J628,0)</f>
        <v>0</v>
      </c>
      <c r="BG628" s="189">
        <f>IF(N628="zákl. přenesená",J628,0)</f>
        <v>0</v>
      </c>
      <c r="BH628" s="189">
        <f>IF(N628="sníž. přenesená",J628,0)</f>
        <v>0</v>
      </c>
      <c r="BI628" s="189">
        <f>IF(N628="nulová",J628,0)</f>
        <v>0</v>
      </c>
      <c r="BJ628" s="19" t="s">
        <v>83</v>
      </c>
      <c r="BK628" s="189">
        <f>ROUND(I628*H628,2)</f>
        <v>0</v>
      </c>
      <c r="BL628" s="19" t="s">
        <v>832</v>
      </c>
      <c r="BM628" s="188" t="s">
        <v>1308</v>
      </c>
    </row>
    <row r="629" spans="1:65" s="2" customFormat="1" ht="11.25">
      <c r="A629" s="36"/>
      <c r="B629" s="37"/>
      <c r="C629" s="38"/>
      <c r="D629" s="190" t="s">
        <v>224</v>
      </c>
      <c r="E629" s="38"/>
      <c r="F629" s="191" t="s">
        <v>868</v>
      </c>
      <c r="G629" s="38"/>
      <c r="H629" s="38"/>
      <c r="I629" s="192"/>
      <c r="J629" s="38"/>
      <c r="K629" s="38"/>
      <c r="L629" s="41"/>
      <c r="M629" s="193"/>
      <c r="N629" s="194"/>
      <c r="O629" s="66"/>
      <c r="P629" s="66"/>
      <c r="Q629" s="66"/>
      <c r="R629" s="66"/>
      <c r="S629" s="66"/>
      <c r="T629" s="67"/>
      <c r="U629" s="36"/>
      <c r="V629" s="36"/>
      <c r="W629" s="36"/>
      <c r="X629" s="36"/>
      <c r="Y629" s="36"/>
      <c r="Z629" s="36"/>
      <c r="AA629" s="36"/>
      <c r="AB629" s="36"/>
      <c r="AC629" s="36"/>
      <c r="AD629" s="36"/>
      <c r="AE629" s="36"/>
      <c r="AT629" s="19" t="s">
        <v>224</v>
      </c>
      <c r="AU629" s="19" t="s">
        <v>85</v>
      </c>
    </row>
    <row r="630" spans="1:65" s="13" customFormat="1" ht="33.75">
      <c r="B630" s="195"/>
      <c r="C630" s="196"/>
      <c r="D630" s="197" t="s">
        <v>226</v>
      </c>
      <c r="E630" s="198" t="s">
        <v>19</v>
      </c>
      <c r="F630" s="199" t="s">
        <v>869</v>
      </c>
      <c r="G630" s="196"/>
      <c r="H630" s="198" t="s">
        <v>19</v>
      </c>
      <c r="I630" s="200"/>
      <c r="J630" s="196"/>
      <c r="K630" s="196"/>
      <c r="L630" s="201"/>
      <c r="M630" s="202"/>
      <c r="N630" s="203"/>
      <c r="O630" s="203"/>
      <c r="P630" s="203"/>
      <c r="Q630" s="203"/>
      <c r="R630" s="203"/>
      <c r="S630" s="203"/>
      <c r="T630" s="204"/>
      <c r="AT630" s="205" t="s">
        <v>226</v>
      </c>
      <c r="AU630" s="205" t="s">
        <v>85</v>
      </c>
      <c r="AV630" s="13" t="s">
        <v>83</v>
      </c>
      <c r="AW630" s="13" t="s">
        <v>36</v>
      </c>
      <c r="AX630" s="13" t="s">
        <v>75</v>
      </c>
      <c r="AY630" s="205" t="s">
        <v>215</v>
      </c>
    </row>
    <row r="631" spans="1:65" s="14" customFormat="1" ht="11.25">
      <c r="B631" s="206"/>
      <c r="C631" s="207"/>
      <c r="D631" s="197" t="s">
        <v>226</v>
      </c>
      <c r="E631" s="208" t="s">
        <v>19</v>
      </c>
      <c r="F631" s="209" t="s">
        <v>222</v>
      </c>
      <c r="G631" s="207"/>
      <c r="H631" s="210">
        <v>4</v>
      </c>
      <c r="I631" s="211"/>
      <c r="J631" s="207"/>
      <c r="K631" s="207"/>
      <c r="L631" s="212"/>
      <c r="M631" s="238"/>
      <c r="N631" s="239"/>
      <c r="O631" s="239"/>
      <c r="P631" s="239"/>
      <c r="Q631" s="239"/>
      <c r="R631" s="239"/>
      <c r="S631" s="239"/>
      <c r="T631" s="240"/>
      <c r="AT631" s="216" t="s">
        <v>226</v>
      </c>
      <c r="AU631" s="216" t="s">
        <v>85</v>
      </c>
      <c r="AV631" s="14" t="s">
        <v>85</v>
      </c>
      <c r="AW631" s="14" t="s">
        <v>36</v>
      </c>
      <c r="AX631" s="14" t="s">
        <v>83</v>
      </c>
      <c r="AY631" s="216" t="s">
        <v>215</v>
      </c>
    </row>
    <row r="632" spans="1:65" s="2" customFormat="1" ht="6.95" customHeight="1">
      <c r="A632" s="36"/>
      <c r="B632" s="49"/>
      <c r="C632" s="50"/>
      <c r="D632" s="50"/>
      <c r="E632" s="50"/>
      <c r="F632" s="50"/>
      <c r="G632" s="50"/>
      <c r="H632" s="50"/>
      <c r="I632" s="50"/>
      <c r="J632" s="50"/>
      <c r="K632" s="50"/>
      <c r="L632" s="41"/>
      <c r="M632" s="36"/>
      <c r="O632" s="36"/>
      <c r="P632" s="36"/>
      <c r="Q632" s="36"/>
      <c r="R632" s="36"/>
      <c r="S632" s="36"/>
      <c r="T632" s="36"/>
      <c r="U632" s="36"/>
      <c r="V632" s="36"/>
      <c r="W632" s="36"/>
      <c r="X632" s="36"/>
      <c r="Y632" s="36"/>
      <c r="Z632" s="36"/>
      <c r="AA632" s="36"/>
      <c r="AB632" s="36"/>
      <c r="AC632" s="36"/>
      <c r="AD632" s="36"/>
      <c r="AE632" s="36"/>
    </row>
  </sheetData>
  <sheetProtection password="CC35" sheet="1" objects="1" scenarios="1" formatColumns="0" formatRows="0" autoFilter="0"/>
  <autoFilter ref="C101:K631"/>
  <mergeCells count="9">
    <mergeCell ref="E50:H50"/>
    <mergeCell ref="E92:H92"/>
    <mergeCell ref="E94:H94"/>
    <mergeCell ref="L2:V2"/>
    <mergeCell ref="E7:H7"/>
    <mergeCell ref="E9:H9"/>
    <mergeCell ref="E18:H18"/>
    <mergeCell ref="E27:H27"/>
    <mergeCell ref="E48:H48"/>
  </mergeCells>
  <hyperlinks>
    <hyperlink ref="F106" r:id="rId1"/>
    <hyperlink ref="F110" r:id="rId2"/>
    <hyperlink ref="F114" r:id="rId3"/>
    <hyperlink ref="F118" r:id="rId4"/>
    <hyperlink ref="F122" r:id="rId5"/>
    <hyperlink ref="F126" r:id="rId6"/>
    <hyperlink ref="F130" r:id="rId7"/>
    <hyperlink ref="F134" r:id="rId8"/>
    <hyperlink ref="F138" r:id="rId9"/>
    <hyperlink ref="F142" r:id="rId10"/>
    <hyperlink ref="F149" r:id="rId11"/>
    <hyperlink ref="F157" r:id="rId12"/>
    <hyperlink ref="F170" r:id="rId13"/>
    <hyperlink ref="F174" r:id="rId14"/>
    <hyperlink ref="F181" r:id="rId15"/>
    <hyperlink ref="F185" r:id="rId16"/>
    <hyperlink ref="F191" r:id="rId17"/>
    <hyperlink ref="F197" r:id="rId18"/>
    <hyperlink ref="F206" r:id="rId19"/>
    <hyperlink ref="F212" r:id="rId20"/>
    <hyperlink ref="F216" r:id="rId21"/>
    <hyperlink ref="F222" r:id="rId22"/>
    <hyperlink ref="F226" r:id="rId23"/>
    <hyperlink ref="F230" r:id="rId24"/>
    <hyperlink ref="F240" r:id="rId25"/>
    <hyperlink ref="F246" r:id="rId26"/>
    <hyperlink ref="F250" r:id="rId27"/>
    <hyperlink ref="F254" r:id="rId28"/>
    <hyperlink ref="F258" r:id="rId29"/>
    <hyperlink ref="F262" r:id="rId30"/>
    <hyperlink ref="F266" r:id="rId31"/>
    <hyperlink ref="F270" r:id="rId32"/>
    <hyperlink ref="F276" r:id="rId33"/>
    <hyperlink ref="F282" r:id="rId34"/>
    <hyperlink ref="F288" r:id="rId35"/>
    <hyperlink ref="F292" r:id="rId36"/>
    <hyperlink ref="F296" r:id="rId37"/>
    <hyperlink ref="F300" r:id="rId38"/>
    <hyperlink ref="F304" r:id="rId39"/>
    <hyperlink ref="F311" r:id="rId40"/>
    <hyperlink ref="F317" r:id="rId41"/>
    <hyperlink ref="F323" r:id="rId42"/>
    <hyperlink ref="F330" r:id="rId43"/>
    <hyperlink ref="F334" r:id="rId44"/>
    <hyperlink ref="F338" r:id="rId45"/>
    <hyperlink ref="F342" r:id="rId46"/>
    <hyperlink ref="F346" r:id="rId47"/>
    <hyperlink ref="F348" r:id="rId48"/>
    <hyperlink ref="F350" r:id="rId49"/>
    <hyperlink ref="F353" r:id="rId50"/>
    <hyperlink ref="F357" r:id="rId51"/>
    <hyperlink ref="F361" r:id="rId52"/>
    <hyperlink ref="F364" r:id="rId53"/>
    <hyperlink ref="F370" r:id="rId54"/>
    <hyperlink ref="F376" r:id="rId55"/>
    <hyperlink ref="F384" r:id="rId56"/>
    <hyperlink ref="F392" r:id="rId57"/>
    <hyperlink ref="F397" r:id="rId58"/>
    <hyperlink ref="F401" r:id="rId59"/>
    <hyperlink ref="F405" r:id="rId60"/>
    <hyperlink ref="F413" r:id="rId61"/>
    <hyperlink ref="F416" r:id="rId62"/>
    <hyperlink ref="F420" r:id="rId63"/>
    <hyperlink ref="F424" r:id="rId64"/>
    <hyperlink ref="F428" r:id="rId65"/>
    <hyperlink ref="F431" r:id="rId66"/>
    <hyperlink ref="F435" r:id="rId67"/>
    <hyperlink ref="F439" r:id="rId68"/>
    <hyperlink ref="F443" r:id="rId69"/>
    <hyperlink ref="F447" r:id="rId70"/>
    <hyperlink ref="F451" r:id="rId71"/>
    <hyperlink ref="F455" r:id="rId72"/>
    <hyperlink ref="F459" r:id="rId73"/>
    <hyperlink ref="F469" r:id="rId74"/>
    <hyperlink ref="F473" r:id="rId75"/>
    <hyperlink ref="F482" r:id="rId76"/>
    <hyperlink ref="F487" r:id="rId77"/>
    <hyperlink ref="F490" r:id="rId78"/>
    <hyperlink ref="F495" r:id="rId79"/>
    <hyperlink ref="F500" r:id="rId80"/>
    <hyperlink ref="F505" r:id="rId81"/>
    <hyperlink ref="F510" r:id="rId82"/>
    <hyperlink ref="F517" r:id="rId83"/>
    <hyperlink ref="F520" r:id="rId84"/>
    <hyperlink ref="F524" r:id="rId85"/>
    <hyperlink ref="F533" r:id="rId86"/>
    <hyperlink ref="F537" r:id="rId87"/>
    <hyperlink ref="F540" r:id="rId88"/>
    <hyperlink ref="F544" r:id="rId89"/>
    <hyperlink ref="F548" r:id="rId90"/>
    <hyperlink ref="F560" r:id="rId91"/>
    <hyperlink ref="F563" r:id="rId92"/>
    <hyperlink ref="F569" r:id="rId93"/>
    <hyperlink ref="F575" r:id="rId94"/>
    <hyperlink ref="F579" r:id="rId95"/>
    <hyperlink ref="F585" r:id="rId96"/>
    <hyperlink ref="F594" r:id="rId97"/>
    <hyperlink ref="F604" r:id="rId98"/>
    <hyperlink ref="F610" r:id="rId99"/>
    <hyperlink ref="F613" r:id="rId100"/>
    <hyperlink ref="F617" r:id="rId101"/>
    <hyperlink ref="F621" r:id="rId102"/>
    <hyperlink ref="F625" r:id="rId103"/>
    <hyperlink ref="F629" r:id="rId10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5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1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4"/>
      <c r="C3" s="105"/>
      <c r="D3" s="105"/>
      <c r="E3" s="105"/>
      <c r="F3" s="105"/>
      <c r="G3" s="105"/>
      <c r="H3" s="22"/>
    </row>
    <row r="4" spans="1:8" s="1" customFormat="1" ht="24.95" customHeight="1">
      <c r="B4" s="22"/>
      <c r="C4" s="106" t="s">
        <v>1309</v>
      </c>
      <c r="H4" s="22"/>
    </row>
    <row r="5" spans="1:8" s="1" customFormat="1" ht="12" customHeight="1">
      <c r="B5" s="22"/>
      <c r="C5" s="241" t="s">
        <v>13</v>
      </c>
      <c r="D5" s="388" t="s">
        <v>14</v>
      </c>
      <c r="E5" s="381"/>
      <c r="F5" s="381"/>
      <c r="H5" s="22"/>
    </row>
    <row r="6" spans="1:8" s="1" customFormat="1" ht="36.950000000000003" customHeight="1">
      <c r="B6" s="22"/>
      <c r="C6" s="242" t="s">
        <v>16</v>
      </c>
      <c r="D6" s="392" t="s">
        <v>17</v>
      </c>
      <c r="E6" s="381"/>
      <c r="F6" s="381"/>
      <c r="H6" s="22"/>
    </row>
    <row r="7" spans="1:8" s="1" customFormat="1" ht="16.5" customHeight="1">
      <c r="B7" s="22"/>
      <c r="C7" s="108" t="s">
        <v>23</v>
      </c>
      <c r="D7" s="111" t="str">
        <f>'Rekapitulace stavby'!AN8</f>
        <v>16. 2. 2025</v>
      </c>
      <c r="H7" s="22"/>
    </row>
    <row r="8" spans="1:8" s="2" customFormat="1" ht="10.9" customHeight="1">
      <c r="A8" s="36"/>
      <c r="B8" s="41"/>
      <c r="C8" s="36"/>
      <c r="D8" s="36"/>
      <c r="E8" s="36"/>
      <c r="F8" s="36"/>
      <c r="G8" s="36"/>
      <c r="H8" s="41"/>
    </row>
    <row r="9" spans="1:8" s="11" customFormat="1" ht="29.25" customHeight="1">
      <c r="A9" s="150"/>
      <c r="B9" s="243"/>
      <c r="C9" s="244" t="s">
        <v>56</v>
      </c>
      <c r="D9" s="245" t="s">
        <v>57</v>
      </c>
      <c r="E9" s="245" t="s">
        <v>202</v>
      </c>
      <c r="F9" s="246" t="s">
        <v>1310</v>
      </c>
      <c r="G9" s="150"/>
      <c r="H9" s="243"/>
    </row>
    <row r="10" spans="1:8" s="2" customFormat="1" ht="26.45" customHeight="1">
      <c r="A10" s="36"/>
      <c r="B10" s="41"/>
      <c r="C10" s="247" t="s">
        <v>80</v>
      </c>
      <c r="D10" s="247" t="s">
        <v>81</v>
      </c>
      <c r="E10" s="36"/>
      <c r="F10" s="36"/>
      <c r="G10" s="36"/>
      <c r="H10" s="41"/>
    </row>
    <row r="11" spans="1:8" s="2" customFormat="1" ht="16.899999999999999" customHeight="1">
      <c r="A11" s="36"/>
      <c r="B11" s="41"/>
      <c r="C11" s="248" t="s">
        <v>102</v>
      </c>
      <c r="D11" s="249" t="s">
        <v>103</v>
      </c>
      <c r="E11" s="250" t="s">
        <v>91</v>
      </c>
      <c r="F11" s="251">
        <v>1139.5</v>
      </c>
      <c r="G11" s="36"/>
      <c r="H11" s="41"/>
    </row>
    <row r="12" spans="1:8" s="2" customFormat="1" ht="16.899999999999999" customHeight="1">
      <c r="A12" s="36"/>
      <c r="B12" s="41"/>
      <c r="C12" s="252" t="s">
        <v>19</v>
      </c>
      <c r="D12" s="252" t="s">
        <v>1311</v>
      </c>
      <c r="E12" s="19" t="s">
        <v>19</v>
      </c>
      <c r="F12" s="253">
        <v>0</v>
      </c>
      <c r="G12" s="36"/>
      <c r="H12" s="41"/>
    </row>
    <row r="13" spans="1:8" s="2" customFormat="1" ht="16.899999999999999" customHeight="1">
      <c r="A13" s="36"/>
      <c r="B13" s="41"/>
      <c r="C13" s="252" t="s">
        <v>19</v>
      </c>
      <c r="D13" s="252" t="s">
        <v>1312</v>
      </c>
      <c r="E13" s="19" t="s">
        <v>19</v>
      </c>
      <c r="F13" s="253">
        <v>88.1</v>
      </c>
      <c r="G13" s="36"/>
      <c r="H13" s="41"/>
    </row>
    <row r="14" spans="1:8" s="2" customFormat="1" ht="16.899999999999999" customHeight="1">
      <c r="A14" s="36"/>
      <c r="B14" s="41"/>
      <c r="C14" s="252" t="s">
        <v>19</v>
      </c>
      <c r="D14" s="252" t="s">
        <v>1313</v>
      </c>
      <c r="E14" s="19" t="s">
        <v>19</v>
      </c>
      <c r="F14" s="253">
        <v>12.7</v>
      </c>
      <c r="G14" s="36"/>
      <c r="H14" s="41"/>
    </row>
    <row r="15" spans="1:8" s="2" customFormat="1" ht="16.899999999999999" customHeight="1">
      <c r="A15" s="36"/>
      <c r="B15" s="41"/>
      <c r="C15" s="252" t="s">
        <v>19</v>
      </c>
      <c r="D15" s="252" t="s">
        <v>1314</v>
      </c>
      <c r="E15" s="19" t="s">
        <v>19</v>
      </c>
      <c r="F15" s="253">
        <v>100.8</v>
      </c>
      <c r="G15" s="36"/>
      <c r="H15" s="41"/>
    </row>
    <row r="16" spans="1:8" s="2" customFormat="1" ht="16.899999999999999" customHeight="1">
      <c r="A16" s="36"/>
      <c r="B16" s="41"/>
      <c r="C16" s="252" t="s">
        <v>19</v>
      </c>
      <c r="D16" s="252" t="s">
        <v>1315</v>
      </c>
      <c r="E16" s="19" t="s">
        <v>19</v>
      </c>
      <c r="F16" s="253">
        <v>0</v>
      </c>
      <c r="G16" s="36"/>
      <c r="H16" s="41"/>
    </row>
    <row r="17" spans="1:8" s="2" customFormat="1" ht="16.899999999999999" customHeight="1">
      <c r="A17" s="36"/>
      <c r="B17" s="41"/>
      <c r="C17" s="252" t="s">
        <v>19</v>
      </c>
      <c r="D17" s="252" t="s">
        <v>1316</v>
      </c>
      <c r="E17" s="19" t="s">
        <v>19</v>
      </c>
      <c r="F17" s="253">
        <v>128.69999999999999</v>
      </c>
      <c r="G17" s="36"/>
      <c r="H17" s="41"/>
    </row>
    <row r="18" spans="1:8" s="2" customFormat="1" ht="16.899999999999999" customHeight="1">
      <c r="A18" s="36"/>
      <c r="B18" s="41"/>
      <c r="C18" s="252" t="s">
        <v>19</v>
      </c>
      <c r="D18" s="252" t="s">
        <v>1317</v>
      </c>
      <c r="E18" s="19" t="s">
        <v>19</v>
      </c>
      <c r="F18" s="253">
        <v>15.2</v>
      </c>
      <c r="G18" s="36"/>
      <c r="H18" s="41"/>
    </row>
    <row r="19" spans="1:8" s="2" customFormat="1" ht="16.899999999999999" customHeight="1">
      <c r="A19" s="36"/>
      <c r="B19" s="41"/>
      <c r="C19" s="252" t="s">
        <v>19</v>
      </c>
      <c r="D19" s="252" t="s">
        <v>1314</v>
      </c>
      <c r="E19" s="19" t="s">
        <v>19</v>
      </c>
      <c r="F19" s="253">
        <v>143.9</v>
      </c>
      <c r="G19" s="36"/>
      <c r="H19" s="41"/>
    </row>
    <row r="20" spans="1:8" s="2" customFormat="1" ht="16.899999999999999" customHeight="1">
      <c r="A20" s="36"/>
      <c r="B20" s="41"/>
      <c r="C20" s="252" t="s">
        <v>19</v>
      </c>
      <c r="D20" s="252" t="s">
        <v>1318</v>
      </c>
      <c r="E20" s="19" t="s">
        <v>19</v>
      </c>
      <c r="F20" s="253">
        <v>0</v>
      </c>
      <c r="G20" s="36"/>
      <c r="H20" s="41"/>
    </row>
    <row r="21" spans="1:8" s="2" customFormat="1" ht="16.899999999999999" customHeight="1">
      <c r="A21" s="36"/>
      <c r="B21" s="41"/>
      <c r="C21" s="252" t="s">
        <v>19</v>
      </c>
      <c r="D21" s="252" t="s">
        <v>1319</v>
      </c>
      <c r="E21" s="19" t="s">
        <v>19</v>
      </c>
      <c r="F21" s="253">
        <v>45.2</v>
      </c>
      <c r="G21" s="36"/>
      <c r="H21" s="41"/>
    </row>
    <row r="22" spans="1:8" s="2" customFormat="1" ht="16.899999999999999" customHeight="1">
      <c r="A22" s="36"/>
      <c r="B22" s="41"/>
      <c r="C22" s="252" t="s">
        <v>19</v>
      </c>
      <c r="D22" s="252" t="s">
        <v>1320</v>
      </c>
      <c r="E22" s="19" t="s">
        <v>19</v>
      </c>
      <c r="F22" s="253">
        <v>2.8</v>
      </c>
      <c r="G22" s="36"/>
      <c r="H22" s="41"/>
    </row>
    <row r="23" spans="1:8" s="2" customFormat="1" ht="16.899999999999999" customHeight="1">
      <c r="A23" s="36"/>
      <c r="B23" s="41"/>
      <c r="C23" s="252" t="s">
        <v>19</v>
      </c>
      <c r="D23" s="252" t="s">
        <v>1314</v>
      </c>
      <c r="E23" s="19" t="s">
        <v>19</v>
      </c>
      <c r="F23" s="253">
        <v>48</v>
      </c>
      <c r="G23" s="36"/>
      <c r="H23" s="41"/>
    </row>
    <row r="24" spans="1:8" s="2" customFormat="1" ht="16.899999999999999" customHeight="1">
      <c r="A24" s="36"/>
      <c r="B24" s="41"/>
      <c r="C24" s="252" t="s">
        <v>19</v>
      </c>
      <c r="D24" s="252" t="s">
        <v>1321</v>
      </c>
      <c r="E24" s="19" t="s">
        <v>19</v>
      </c>
      <c r="F24" s="253">
        <v>0</v>
      </c>
      <c r="G24" s="36"/>
      <c r="H24" s="41"/>
    </row>
    <row r="25" spans="1:8" s="2" customFormat="1" ht="16.899999999999999" customHeight="1">
      <c r="A25" s="36"/>
      <c r="B25" s="41"/>
      <c r="C25" s="252" t="s">
        <v>19</v>
      </c>
      <c r="D25" s="252" t="s">
        <v>1322</v>
      </c>
      <c r="E25" s="19" t="s">
        <v>19</v>
      </c>
      <c r="F25" s="253">
        <v>364.9</v>
      </c>
      <c r="G25" s="36"/>
      <c r="H25" s="41"/>
    </row>
    <row r="26" spans="1:8" s="2" customFormat="1" ht="16.899999999999999" customHeight="1">
      <c r="A26" s="36"/>
      <c r="B26" s="41"/>
      <c r="C26" s="252" t="s">
        <v>19</v>
      </c>
      <c r="D26" s="252" t="s">
        <v>1323</v>
      </c>
      <c r="E26" s="19" t="s">
        <v>19</v>
      </c>
      <c r="F26" s="253">
        <v>62.7</v>
      </c>
      <c r="G26" s="36"/>
      <c r="H26" s="41"/>
    </row>
    <row r="27" spans="1:8" s="2" customFormat="1" ht="16.899999999999999" customHeight="1">
      <c r="A27" s="36"/>
      <c r="B27" s="41"/>
      <c r="C27" s="252" t="s">
        <v>19</v>
      </c>
      <c r="D27" s="252" t="s">
        <v>1314</v>
      </c>
      <c r="E27" s="19" t="s">
        <v>19</v>
      </c>
      <c r="F27" s="253">
        <v>427.6</v>
      </c>
      <c r="G27" s="36"/>
      <c r="H27" s="41"/>
    </row>
    <row r="28" spans="1:8" s="2" customFormat="1" ht="16.899999999999999" customHeight="1">
      <c r="A28" s="36"/>
      <c r="B28" s="41"/>
      <c r="C28" s="252" t="s">
        <v>19</v>
      </c>
      <c r="D28" s="252" t="s">
        <v>1324</v>
      </c>
      <c r="E28" s="19" t="s">
        <v>19</v>
      </c>
      <c r="F28" s="253">
        <v>0</v>
      </c>
      <c r="G28" s="36"/>
      <c r="H28" s="41"/>
    </row>
    <row r="29" spans="1:8" s="2" customFormat="1" ht="16.899999999999999" customHeight="1">
      <c r="A29" s="36"/>
      <c r="B29" s="41"/>
      <c r="C29" s="252" t="s">
        <v>19</v>
      </c>
      <c r="D29" s="252" t="s">
        <v>1325</v>
      </c>
      <c r="E29" s="19" t="s">
        <v>19</v>
      </c>
      <c r="F29" s="253">
        <v>42.8</v>
      </c>
      <c r="G29" s="36"/>
      <c r="H29" s="41"/>
    </row>
    <row r="30" spans="1:8" s="2" customFormat="1" ht="16.899999999999999" customHeight="1">
      <c r="A30" s="36"/>
      <c r="B30" s="41"/>
      <c r="C30" s="252" t="s">
        <v>19</v>
      </c>
      <c r="D30" s="252" t="s">
        <v>1320</v>
      </c>
      <c r="E30" s="19" t="s">
        <v>19</v>
      </c>
      <c r="F30" s="253">
        <v>2.8</v>
      </c>
      <c r="G30" s="36"/>
      <c r="H30" s="41"/>
    </row>
    <row r="31" spans="1:8" s="2" customFormat="1" ht="16.899999999999999" customHeight="1">
      <c r="A31" s="36"/>
      <c r="B31" s="41"/>
      <c r="C31" s="252" t="s">
        <v>19</v>
      </c>
      <c r="D31" s="252" t="s">
        <v>1314</v>
      </c>
      <c r="E31" s="19" t="s">
        <v>19</v>
      </c>
      <c r="F31" s="253">
        <v>45.6</v>
      </c>
      <c r="G31" s="36"/>
      <c r="H31" s="41"/>
    </row>
    <row r="32" spans="1:8" s="2" customFormat="1" ht="16.899999999999999" customHeight="1">
      <c r="A32" s="36"/>
      <c r="B32" s="41"/>
      <c r="C32" s="252" t="s">
        <v>19</v>
      </c>
      <c r="D32" s="252" t="s">
        <v>1326</v>
      </c>
      <c r="E32" s="19" t="s">
        <v>19</v>
      </c>
      <c r="F32" s="253">
        <v>0</v>
      </c>
      <c r="G32" s="36"/>
      <c r="H32" s="41"/>
    </row>
    <row r="33" spans="1:8" s="2" customFormat="1" ht="16.899999999999999" customHeight="1">
      <c r="A33" s="36"/>
      <c r="B33" s="41"/>
      <c r="C33" s="252" t="s">
        <v>19</v>
      </c>
      <c r="D33" s="252" t="s">
        <v>1327</v>
      </c>
      <c r="E33" s="19" t="s">
        <v>19</v>
      </c>
      <c r="F33" s="253">
        <v>352.6</v>
      </c>
      <c r="G33" s="36"/>
      <c r="H33" s="41"/>
    </row>
    <row r="34" spans="1:8" s="2" customFormat="1" ht="16.899999999999999" customHeight="1">
      <c r="A34" s="36"/>
      <c r="B34" s="41"/>
      <c r="C34" s="252" t="s">
        <v>19</v>
      </c>
      <c r="D34" s="252" t="s">
        <v>7</v>
      </c>
      <c r="E34" s="19" t="s">
        <v>19</v>
      </c>
      <c r="F34" s="253">
        <v>21</v>
      </c>
      <c r="G34" s="36"/>
      <c r="H34" s="41"/>
    </row>
    <row r="35" spans="1:8" s="2" customFormat="1" ht="16.899999999999999" customHeight="1">
      <c r="A35" s="36"/>
      <c r="B35" s="41"/>
      <c r="C35" s="252" t="s">
        <v>19</v>
      </c>
      <c r="D35" s="252" t="s">
        <v>1314</v>
      </c>
      <c r="E35" s="19" t="s">
        <v>19</v>
      </c>
      <c r="F35" s="253">
        <v>373.6</v>
      </c>
      <c r="G35" s="36"/>
      <c r="H35" s="41"/>
    </row>
    <row r="36" spans="1:8" s="2" customFormat="1" ht="16.899999999999999" customHeight="1">
      <c r="A36" s="36"/>
      <c r="B36" s="41"/>
      <c r="C36" s="252" t="s">
        <v>19</v>
      </c>
      <c r="D36" s="252" t="s">
        <v>323</v>
      </c>
      <c r="E36" s="19" t="s">
        <v>19</v>
      </c>
      <c r="F36" s="253">
        <v>1139.5</v>
      </c>
      <c r="G36" s="36"/>
      <c r="H36" s="41"/>
    </row>
    <row r="37" spans="1:8" s="2" customFormat="1" ht="16.899999999999999" customHeight="1">
      <c r="A37" s="36"/>
      <c r="B37" s="41"/>
      <c r="C37" s="254" t="s">
        <v>1328</v>
      </c>
      <c r="D37" s="36"/>
      <c r="E37" s="36"/>
      <c r="F37" s="36"/>
      <c r="G37" s="36"/>
      <c r="H37" s="41"/>
    </row>
    <row r="38" spans="1:8" s="2" customFormat="1" ht="22.5">
      <c r="A38" s="36"/>
      <c r="B38" s="41"/>
      <c r="C38" s="252" t="s">
        <v>442</v>
      </c>
      <c r="D38" s="252" t="s">
        <v>1329</v>
      </c>
      <c r="E38" s="19" t="s">
        <v>91</v>
      </c>
      <c r="F38" s="253">
        <v>1139.5</v>
      </c>
      <c r="G38" s="36"/>
      <c r="H38" s="41"/>
    </row>
    <row r="39" spans="1:8" s="2" customFormat="1" ht="16.899999999999999" customHeight="1">
      <c r="A39" s="36"/>
      <c r="B39" s="41"/>
      <c r="C39" s="252" t="s">
        <v>459</v>
      </c>
      <c r="D39" s="252" t="s">
        <v>460</v>
      </c>
      <c r="E39" s="19" t="s">
        <v>91</v>
      </c>
      <c r="F39" s="253">
        <v>1741.9</v>
      </c>
      <c r="G39" s="36"/>
      <c r="H39" s="41"/>
    </row>
    <row r="40" spans="1:8" s="2" customFormat="1" ht="16.899999999999999" customHeight="1">
      <c r="A40" s="36"/>
      <c r="B40" s="41"/>
      <c r="C40" s="248" t="s">
        <v>105</v>
      </c>
      <c r="D40" s="249" t="s">
        <v>106</v>
      </c>
      <c r="E40" s="250" t="s">
        <v>91</v>
      </c>
      <c r="F40" s="251">
        <v>597.4</v>
      </c>
      <c r="G40" s="36"/>
      <c r="H40" s="41"/>
    </row>
    <row r="41" spans="1:8" s="2" customFormat="1" ht="16.899999999999999" customHeight="1">
      <c r="A41" s="36"/>
      <c r="B41" s="41"/>
      <c r="C41" s="252" t="s">
        <v>19</v>
      </c>
      <c r="D41" s="252" t="s">
        <v>1330</v>
      </c>
      <c r="E41" s="19" t="s">
        <v>19</v>
      </c>
      <c r="F41" s="253">
        <v>0</v>
      </c>
      <c r="G41" s="36"/>
      <c r="H41" s="41"/>
    </row>
    <row r="42" spans="1:8" s="2" customFormat="1" ht="16.899999999999999" customHeight="1">
      <c r="A42" s="36"/>
      <c r="B42" s="41"/>
      <c r="C42" s="252" t="s">
        <v>19</v>
      </c>
      <c r="D42" s="252" t="s">
        <v>1331</v>
      </c>
      <c r="E42" s="19" t="s">
        <v>19</v>
      </c>
      <c r="F42" s="253">
        <v>100.7</v>
      </c>
      <c r="G42" s="36"/>
      <c r="H42" s="41"/>
    </row>
    <row r="43" spans="1:8" s="2" customFormat="1" ht="16.899999999999999" customHeight="1">
      <c r="A43" s="36"/>
      <c r="B43" s="41"/>
      <c r="C43" s="252" t="s">
        <v>19</v>
      </c>
      <c r="D43" s="252" t="s">
        <v>1332</v>
      </c>
      <c r="E43" s="19" t="s">
        <v>19</v>
      </c>
      <c r="F43" s="253">
        <v>18.2</v>
      </c>
      <c r="G43" s="36"/>
      <c r="H43" s="41"/>
    </row>
    <row r="44" spans="1:8" s="2" customFormat="1" ht="16.899999999999999" customHeight="1">
      <c r="A44" s="36"/>
      <c r="B44" s="41"/>
      <c r="C44" s="252" t="s">
        <v>19</v>
      </c>
      <c r="D44" s="252" t="s">
        <v>1314</v>
      </c>
      <c r="E44" s="19" t="s">
        <v>19</v>
      </c>
      <c r="F44" s="253">
        <v>118.9</v>
      </c>
      <c r="G44" s="36"/>
      <c r="H44" s="41"/>
    </row>
    <row r="45" spans="1:8" s="2" customFormat="1" ht="16.899999999999999" customHeight="1">
      <c r="A45" s="36"/>
      <c r="B45" s="41"/>
      <c r="C45" s="252" t="s">
        <v>19</v>
      </c>
      <c r="D45" s="252" t="s">
        <v>1333</v>
      </c>
      <c r="E45" s="19" t="s">
        <v>19</v>
      </c>
      <c r="F45" s="253">
        <v>0</v>
      </c>
      <c r="G45" s="36"/>
      <c r="H45" s="41"/>
    </row>
    <row r="46" spans="1:8" s="2" customFormat="1" ht="16.899999999999999" customHeight="1">
      <c r="A46" s="36"/>
      <c r="B46" s="41"/>
      <c r="C46" s="252" t="s">
        <v>19</v>
      </c>
      <c r="D46" s="252" t="s">
        <v>1334</v>
      </c>
      <c r="E46" s="19" t="s">
        <v>19</v>
      </c>
      <c r="F46" s="253">
        <v>60.5</v>
      </c>
      <c r="G46" s="36"/>
      <c r="H46" s="41"/>
    </row>
    <row r="47" spans="1:8" s="2" customFormat="1" ht="16.899999999999999" customHeight="1">
      <c r="A47" s="36"/>
      <c r="B47" s="41"/>
      <c r="C47" s="252" t="s">
        <v>19</v>
      </c>
      <c r="D47" s="252" t="s">
        <v>1335</v>
      </c>
      <c r="E47" s="19" t="s">
        <v>19</v>
      </c>
      <c r="F47" s="253">
        <v>1.1000000000000001</v>
      </c>
      <c r="G47" s="36"/>
      <c r="H47" s="41"/>
    </row>
    <row r="48" spans="1:8" s="2" customFormat="1" ht="16.899999999999999" customHeight="1">
      <c r="A48" s="36"/>
      <c r="B48" s="41"/>
      <c r="C48" s="252" t="s">
        <v>19</v>
      </c>
      <c r="D48" s="252" t="s">
        <v>1314</v>
      </c>
      <c r="E48" s="19" t="s">
        <v>19</v>
      </c>
      <c r="F48" s="253">
        <v>61.6</v>
      </c>
      <c r="G48" s="36"/>
      <c r="H48" s="41"/>
    </row>
    <row r="49" spans="1:8" s="2" customFormat="1" ht="16.899999999999999" customHeight="1">
      <c r="A49" s="36"/>
      <c r="B49" s="41"/>
      <c r="C49" s="252" t="s">
        <v>19</v>
      </c>
      <c r="D49" s="252" t="s">
        <v>1336</v>
      </c>
      <c r="E49" s="19" t="s">
        <v>19</v>
      </c>
      <c r="F49" s="253">
        <v>0</v>
      </c>
      <c r="G49" s="36"/>
      <c r="H49" s="41"/>
    </row>
    <row r="50" spans="1:8" s="2" customFormat="1" ht="16.899999999999999" customHeight="1">
      <c r="A50" s="36"/>
      <c r="B50" s="41"/>
      <c r="C50" s="252" t="s">
        <v>19</v>
      </c>
      <c r="D50" s="252" t="s">
        <v>1337</v>
      </c>
      <c r="E50" s="19" t="s">
        <v>19</v>
      </c>
      <c r="F50" s="253">
        <v>175.8</v>
      </c>
      <c r="G50" s="36"/>
      <c r="H50" s="41"/>
    </row>
    <row r="51" spans="1:8" s="2" customFormat="1" ht="16.899999999999999" customHeight="1">
      <c r="A51" s="36"/>
      <c r="B51" s="41"/>
      <c r="C51" s="252" t="s">
        <v>19</v>
      </c>
      <c r="D51" s="252" t="s">
        <v>1338</v>
      </c>
      <c r="E51" s="19" t="s">
        <v>19</v>
      </c>
      <c r="F51" s="253">
        <v>12.6</v>
      </c>
      <c r="G51" s="36"/>
      <c r="H51" s="41"/>
    </row>
    <row r="52" spans="1:8" s="2" customFormat="1" ht="16.899999999999999" customHeight="1">
      <c r="A52" s="36"/>
      <c r="B52" s="41"/>
      <c r="C52" s="252" t="s">
        <v>19</v>
      </c>
      <c r="D52" s="252" t="s">
        <v>1314</v>
      </c>
      <c r="E52" s="19" t="s">
        <v>19</v>
      </c>
      <c r="F52" s="253">
        <v>188.4</v>
      </c>
      <c r="G52" s="36"/>
      <c r="H52" s="41"/>
    </row>
    <row r="53" spans="1:8" s="2" customFormat="1" ht="16.899999999999999" customHeight="1">
      <c r="A53" s="36"/>
      <c r="B53" s="41"/>
      <c r="C53" s="252" t="s">
        <v>19</v>
      </c>
      <c r="D53" s="252" t="s">
        <v>1339</v>
      </c>
      <c r="E53" s="19" t="s">
        <v>19</v>
      </c>
      <c r="F53" s="253">
        <v>0</v>
      </c>
      <c r="G53" s="36"/>
      <c r="H53" s="41"/>
    </row>
    <row r="54" spans="1:8" s="2" customFormat="1" ht="16.899999999999999" customHeight="1">
      <c r="A54" s="36"/>
      <c r="B54" s="41"/>
      <c r="C54" s="252" t="s">
        <v>19</v>
      </c>
      <c r="D54" s="252" t="s">
        <v>1340</v>
      </c>
      <c r="E54" s="19" t="s">
        <v>19</v>
      </c>
      <c r="F54" s="253">
        <v>80.2</v>
      </c>
      <c r="G54" s="36"/>
      <c r="H54" s="41"/>
    </row>
    <row r="55" spans="1:8" s="2" customFormat="1" ht="16.899999999999999" customHeight="1">
      <c r="A55" s="36"/>
      <c r="B55" s="41"/>
      <c r="C55" s="252" t="s">
        <v>19</v>
      </c>
      <c r="D55" s="252" t="s">
        <v>1341</v>
      </c>
      <c r="E55" s="19" t="s">
        <v>19</v>
      </c>
      <c r="F55" s="253">
        <v>16.8</v>
      </c>
      <c r="G55" s="36"/>
      <c r="H55" s="41"/>
    </row>
    <row r="56" spans="1:8" s="2" customFormat="1" ht="16.899999999999999" customHeight="1">
      <c r="A56" s="36"/>
      <c r="B56" s="41"/>
      <c r="C56" s="252" t="s">
        <v>19</v>
      </c>
      <c r="D56" s="252" t="s">
        <v>1314</v>
      </c>
      <c r="E56" s="19" t="s">
        <v>19</v>
      </c>
      <c r="F56" s="253">
        <v>97</v>
      </c>
      <c r="G56" s="36"/>
      <c r="H56" s="41"/>
    </row>
    <row r="57" spans="1:8" s="2" customFormat="1" ht="16.899999999999999" customHeight="1">
      <c r="A57" s="36"/>
      <c r="B57" s="41"/>
      <c r="C57" s="252" t="s">
        <v>19</v>
      </c>
      <c r="D57" s="252" t="s">
        <v>1342</v>
      </c>
      <c r="E57" s="19" t="s">
        <v>19</v>
      </c>
      <c r="F57" s="253">
        <v>0</v>
      </c>
      <c r="G57" s="36"/>
      <c r="H57" s="41"/>
    </row>
    <row r="58" spans="1:8" s="2" customFormat="1" ht="16.899999999999999" customHeight="1">
      <c r="A58" s="36"/>
      <c r="B58" s="41"/>
      <c r="C58" s="252" t="s">
        <v>19</v>
      </c>
      <c r="D58" s="252" t="s">
        <v>1343</v>
      </c>
      <c r="E58" s="19" t="s">
        <v>19</v>
      </c>
      <c r="F58" s="253">
        <v>91.9</v>
      </c>
      <c r="G58" s="36"/>
      <c r="H58" s="41"/>
    </row>
    <row r="59" spans="1:8" s="2" customFormat="1" ht="16.899999999999999" customHeight="1">
      <c r="A59" s="36"/>
      <c r="B59" s="41"/>
      <c r="C59" s="252" t="s">
        <v>19</v>
      </c>
      <c r="D59" s="252" t="s">
        <v>1344</v>
      </c>
      <c r="E59" s="19" t="s">
        <v>19</v>
      </c>
      <c r="F59" s="253">
        <v>24.7</v>
      </c>
      <c r="G59" s="36"/>
      <c r="H59" s="41"/>
    </row>
    <row r="60" spans="1:8" s="2" customFormat="1" ht="16.899999999999999" customHeight="1">
      <c r="A60" s="36"/>
      <c r="B60" s="41"/>
      <c r="C60" s="252" t="s">
        <v>19</v>
      </c>
      <c r="D60" s="252" t="s">
        <v>1345</v>
      </c>
      <c r="E60" s="19" t="s">
        <v>19</v>
      </c>
      <c r="F60" s="253">
        <v>14.9</v>
      </c>
      <c r="G60" s="36"/>
      <c r="H60" s="41"/>
    </row>
    <row r="61" spans="1:8" s="2" customFormat="1" ht="16.899999999999999" customHeight="1">
      <c r="A61" s="36"/>
      <c r="B61" s="41"/>
      <c r="C61" s="252" t="s">
        <v>19</v>
      </c>
      <c r="D61" s="252" t="s">
        <v>1314</v>
      </c>
      <c r="E61" s="19" t="s">
        <v>19</v>
      </c>
      <c r="F61" s="253">
        <v>131.5</v>
      </c>
      <c r="G61" s="36"/>
      <c r="H61" s="41"/>
    </row>
    <row r="62" spans="1:8" s="2" customFormat="1" ht="16.899999999999999" customHeight="1">
      <c r="A62" s="36"/>
      <c r="B62" s="41"/>
      <c r="C62" s="252" t="s">
        <v>19</v>
      </c>
      <c r="D62" s="252" t="s">
        <v>323</v>
      </c>
      <c r="E62" s="19" t="s">
        <v>19</v>
      </c>
      <c r="F62" s="253">
        <v>597.4</v>
      </c>
      <c r="G62" s="36"/>
      <c r="H62" s="41"/>
    </row>
    <row r="63" spans="1:8" s="2" customFormat="1" ht="16.899999999999999" customHeight="1">
      <c r="A63" s="36"/>
      <c r="B63" s="41"/>
      <c r="C63" s="254" t="s">
        <v>1328</v>
      </c>
      <c r="D63" s="36"/>
      <c r="E63" s="36"/>
      <c r="F63" s="36"/>
      <c r="G63" s="36"/>
      <c r="H63" s="41"/>
    </row>
    <row r="64" spans="1:8" s="2" customFormat="1" ht="22.5">
      <c r="A64" s="36"/>
      <c r="B64" s="41"/>
      <c r="C64" s="252" t="s">
        <v>447</v>
      </c>
      <c r="D64" s="252" t="s">
        <v>1346</v>
      </c>
      <c r="E64" s="19" t="s">
        <v>91</v>
      </c>
      <c r="F64" s="253">
        <v>597.4</v>
      </c>
      <c r="G64" s="36"/>
      <c r="H64" s="41"/>
    </row>
    <row r="65" spans="1:8" s="2" customFormat="1" ht="16.899999999999999" customHeight="1">
      <c r="A65" s="36"/>
      <c r="B65" s="41"/>
      <c r="C65" s="252" t="s">
        <v>459</v>
      </c>
      <c r="D65" s="252" t="s">
        <v>460</v>
      </c>
      <c r="E65" s="19" t="s">
        <v>91</v>
      </c>
      <c r="F65" s="253">
        <v>1741.9</v>
      </c>
      <c r="G65" s="36"/>
      <c r="H65" s="41"/>
    </row>
    <row r="66" spans="1:8" s="2" customFormat="1" ht="16.899999999999999" customHeight="1">
      <c r="A66" s="36"/>
      <c r="B66" s="41"/>
      <c r="C66" s="248" t="s">
        <v>108</v>
      </c>
      <c r="D66" s="249" t="s">
        <v>109</v>
      </c>
      <c r="E66" s="250" t="s">
        <v>91</v>
      </c>
      <c r="F66" s="251">
        <v>5</v>
      </c>
      <c r="G66" s="36"/>
      <c r="H66" s="41"/>
    </row>
    <row r="67" spans="1:8" s="2" customFormat="1" ht="16.899999999999999" customHeight="1">
      <c r="A67" s="36"/>
      <c r="B67" s="41"/>
      <c r="C67" s="252" t="s">
        <v>19</v>
      </c>
      <c r="D67" s="252" t="s">
        <v>1342</v>
      </c>
      <c r="E67" s="19" t="s">
        <v>19</v>
      </c>
      <c r="F67" s="253">
        <v>0</v>
      </c>
      <c r="G67" s="36"/>
      <c r="H67" s="41"/>
    </row>
    <row r="68" spans="1:8" s="2" customFormat="1" ht="16.899999999999999" customHeight="1">
      <c r="A68" s="36"/>
      <c r="B68" s="41"/>
      <c r="C68" s="252" t="s">
        <v>19</v>
      </c>
      <c r="D68" s="252" t="s">
        <v>1347</v>
      </c>
      <c r="E68" s="19" t="s">
        <v>19</v>
      </c>
      <c r="F68" s="253">
        <v>4</v>
      </c>
      <c r="G68" s="36"/>
      <c r="H68" s="41"/>
    </row>
    <row r="69" spans="1:8" s="2" customFormat="1" ht="16.899999999999999" customHeight="1">
      <c r="A69" s="36"/>
      <c r="B69" s="41"/>
      <c r="C69" s="252" t="s">
        <v>19</v>
      </c>
      <c r="D69" s="252" t="s">
        <v>1348</v>
      </c>
      <c r="E69" s="19" t="s">
        <v>19</v>
      </c>
      <c r="F69" s="253">
        <v>1</v>
      </c>
      <c r="G69" s="36"/>
      <c r="H69" s="41"/>
    </row>
    <row r="70" spans="1:8" s="2" customFormat="1" ht="16.899999999999999" customHeight="1">
      <c r="A70" s="36"/>
      <c r="B70" s="41"/>
      <c r="C70" s="252" t="s">
        <v>19</v>
      </c>
      <c r="D70" s="252" t="s">
        <v>323</v>
      </c>
      <c r="E70" s="19" t="s">
        <v>19</v>
      </c>
      <c r="F70" s="253">
        <v>5</v>
      </c>
      <c r="G70" s="36"/>
      <c r="H70" s="41"/>
    </row>
    <row r="71" spans="1:8" s="2" customFormat="1" ht="16.899999999999999" customHeight="1">
      <c r="A71" s="36"/>
      <c r="B71" s="41"/>
      <c r="C71" s="254" t="s">
        <v>1328</v>
      </c>
      <c r="D71" s="36"/>
      <c r="E71" s="36"/>
      <c r="F71" s="36"/>
      <c r="G71" s="36"/>
      <c r="H71" s="41"/>
    </row>
    <row r="72" spans="1:8" s="2" customFormat="1" ht="16.899999999999999" customHeight="1">
      <c r="A72" s="36"/>
      <c r="B72" s="41"/>
      <c r="C72" s="252" t="s">
        <v>716</v>
      </c>
      <c r="D72" s="252" t="s">
        <v>1349</v>
      </c>
      <c r="E72" s="19" t="s">
        <v>91</v>
      </c>
      <c r="F72" s="253">
        <v>5.25</v>
      </c>
      <c r="G72" s="36"/>
      <c r="H72" s="41"/>
    </row>
    <row r="73" spans="1:8" s="2" customFormat="1" ht="16.899999999999999" customHeight="1">
      <c r="A73" s="36"/>
      <c r="B73" s="41"/>
      <c r="C73" s="252" t="s">
        <v>722</v>
      </c>
      <c r="D73" s="252" t="s">
        <v>1350</v>
      </c>
      <c r="E73" s="19" t="s">
        <v>91</v>
      </c>
      <c r="F73" s="253">
        <v>5.25</v>
      </c>
      <c r="G73" s="36"/>
      <c r="H73" s="41"/>
    </row>
    <row r="74" spans="1:8" s="2" customFormat="1" ht="16.899999999999999" customHeight="1">
      <c r="A74" s="36"/>
      <c r="B74" s="41"/>
      <c r="C74" s="252" t="s">
        <v>453</v>
      </c>
      <c r="D74" s="252" t="s">
        <v>1351</v>
      </c>
      <c r="E74" s="19" t="s">
        <v>91</v>
      </c>
      <c r="F74" s="253">
        <v>5</v>
      </c>
      <c r="G74" s="36"/>
      <c r="H74" s="41"/>
    </row>
    <row r="75" spans="1:8" s="2" customFormat="1" ht="16.899999999999999" customHeight="1">
      <c r="A75" s="36"/>
      <c r="B75" s="41"/>
      <c r="C75" s="252" t="s">
        <v>459</v>
      </c>
      <c r="D75" s="252" t="s">
        <v>460</v>
      </c>
      <c r="E75" s="19" t="s">
        <v>91</v>
      </c>
      <c r="F75" s="253">
        <v>1741.9</v>
      </c>
      <c r="G75" s="36"/>
      <c r="H75" s="41"/>
    </row>
    <row r="76" spans="1:8" s="2" customFormat="1" ht="16.899999999999999" customHeight="1">
      <c r="A76" s="36"/>
      <c r="B76" s="41"/>
      <c r="C76" s="248" t="s">
        <v>112</v>
      </c>
      <c r="D76" s="249" t="s">
        <v>113</v>
      </c>
      <c r="E76" s="250" t="s">
        <v>96</v>
      </c>
      <c r="F76" s="251">
        <v>147.30000000000001</v>
      </c>
      <c r="G76" s="36"/>
      <c r="H76" s="41"/>
    </row>
    <row r="77" spans="1:8" s="2" customFormat="1" ht="16.899999999999999" customHeight="1">
      <c r="A77" s="36"/>
      <c r="B77" s="41"/>
      <c r="C77" s="252" t="s">
        <v>19</v>
      </c>
      <c r="D77" s="252" t="s">
        <v>1311</v>
      </c>
      <c r="E77" s="19" t="s">
        <v>19</v>
      </c>
      <c r="F77" s="253">
        <v>0</v>
      </c>
      <c r="G77" s="36"/>
      <c r="H77" s="41"/>
    </row>
    <row r="78" spans="1:8" s="2" customFormat="1" ht="16.899999999999999" customHeight="1">
      <c r="A78" s="36"/>
      <c r="B78" s="41"/>
      <c r="C78" s="252" t="s">
        <v>19</v>
      </c>
      <c r="D78" s="252" t="s">
        <v>75</v>
      </c>
      <c r="E78" s="19" t="s">
        <v>19</v>
      </c>
      <c r="F78" s="253">
        <v>0</v>
      </c>
      <c r="G78" s="36"/>
      <c r="H78" s="41"/>
    </row>
    <row r="79" spans="1:8" s="2" customFormat="1" ht="16.899999999999999" customHeight="1">
      <c r="A79" s="36"/>
      <c r="B79" s="41"/>
      <c r="C79" s="252" t="s">
        <v>19</v>
      </c>
      <c r="D79" s="252" t="s">
        <v>1315</v>
      </c>
      <c r="E79" s="19" t="s">
        <v>19</v>
      </c>
      <c r="F79" s="253">
        <v>0</v>
      </c>
      <c r="G79" s="36"/>
      <c r="H79" s="41"/>
    </row>
    <row r="80" spans="1:8" s="2" customFormat="1" ht="16.899999999999999" customHeight="1">
      <c r="A80" s="36"/>
      <c r="B80" s="41"/>
      <c r="C80" s="252" t="s">
        <v>19</v>
      </c>
      <c r="D80" s="252" t="s">
        <v>1352</v>
      </c>
      <c r="E80" s="19" t="s">
        <v>19</v>
      </c>
      <c r="F80" s="253">
        <v>14.2</v>
      </c>
      <c r="G80" s="36"/>
      <c r="H80" s="41"/>
    </row>
    <row r="81" spans="1:8" s="2" customFormat="1" ht="16.899999999999999" customHeight="1">
      <c r="A81" s="36"/>
      <c r="B81" s="41"/>
      <c r="C81" s="252" t="s">
        <v>19</v>
      </c>
      <c r="D81" s="252" t="s">
        <v>1318</v>
      </c>
      <c r="E81" s="19" t="s">
        <v>19</v>
      </c>
      <c r="F81" s="253">
        <v>0</v>
      </c>
      <c r="G81" s="36"/>
      <c r="H81" s="41"/>
    </row>
    <row r="82" spans="1:8" s="2" customFormat="1" ht="16.899999999999999" customHeight="1">
      <c r="A82" s="36"/>
      <c r="B82" s="41"/>
      <c r="C82" s="252" t="s">
        <v>19</v>
      </c>
      <c r="D82" s="252" t="s">
        <v>1353</v>
      </c>
      <c r="E82" s="19" t="s">
        <v>19</v>
      </c>
      <c r="F82" s="253">
        <v>14.8</v>
      </c>
      <c r="G82" s="36"/>
      <c r="H82" s="41"/>
    </row>
    <row r="83" spans="1:8" s="2" customFormat="1" ht="16.899999999999999" customHeight="1">
      <c r="A83" s="36"/>
      <c r="B83" s="41"/>
      <c r="C83" s="252" t="s">
        <v>19</v>
      </c>
      <c r="D83" s="252" t="s">
        <v>1321</v>
      </c>
      <c r="E83" s="19" t="s">
        <v>19</v>
      </c>
      <c r="F83" s="253">
        <v>0</v>
      </c>
      <c r="G83" s="36"/>
      <c r="H83" s="41"/>
    </row>
    <row r="84" spans="1:8" s="2" customFormat="1" ht="16.899999999999999" customHeight="1">
      <c r="A84" s="36"/>
      <c r="B84" s="41"/>
      <c r="C84" s="252" t="s">
        <v>19</v>
      </c>
      <c r="D84" s="252" t="s">
        <v>1354</v>
      </c>
      <c r="E84" s="19" t="s">
        <v>19</v>
      </c>
      <c r="F84" s="253">
        <v>11.6</v>
      </c>
      <c r="G84" s="36"/>
      <c r="H84" s="41"/>
    </row>
    <row r="85" spans="1:8" s="2" customFormat="1" ht="16.899999999999999" customHeight="1">
      <c r="A85" s="36"/>
      <c r="B85" s="41"/>
      <c r="C85" s="252" t="s">
        <v>19</v>
      </c>
      <c r="D85" s="252" t="s">
        <v>1324</v>
      </c>
      <c r="E85" s="19" t="s">
        <v>19</v>
      </c>
      <c r="F85" s="253">
        <v>0</v>
      </c>
      <c r="G85" s="36"/>
      <c r="H85" s="41"/>
    </row>
    <row r="86" spans="1:8" s="2" customFormat="1" ht="16.899999999999999" customHeight="1">
      <c r="A86" s="36"/>
      <c r="B86" s="41"/>
      <c r="C86" s="252" t="s">
        <v>19</v>
      </c>
      <c r="D86" s="252" t="s">
        <v>441</v>
      </c>
      <c r="E86" s="19" t="s">
        <v>19</v>
      </c>
      <c r="F86" s="253">
        <v>14</v>
      </c>
      <c r="G86" s="36"/>
      <c r="H86" s="41"/>
    </row>
    <row r="87" spans="1:8" s="2" customFormat="1" ht="16.899999999999999" customHeight="1">
      <c r="A87" s="36"/>
      <c r="B87" s="41"/>
      <c r="C87" s="252" t="s">
        <v>19</v>
      </c>
      <c r="D87" s="252" t="s">
        <v>1326</v>
      </c>
      <c r="E87" s="19" t="s">
        <v>19</v>
      </c>
      <c r="F87" s="253">
        <v>0</v>
      </c>
      <c r="G87" s="36"/>
      <c r="H87" s="41"/>
    </row>
    <row r="88" spans="1:8" s="2" customFormat="1" ht="16.899999999999999" customHeight="1">
      <c r="A88" s="36"/>
      <c r="B88" s="41"/>
      <c r="C88" s="252" t="s">
        <v>19</v>
      </c>
      <c r="D88" s="252" t="s">
        <v>1355</v>
      </c>
      <c r="E88" s="19" t="s">
        <v>19</v>
      </c>
      <c r="F88" s="253">
        <v>30.8</v>
      </c>
      <c r="G88" s="36"/>
      <c r="H88" s="41"/>
    </row>
    <row r="89" spans="1:8" s="2" customFormat="1" ht="16.899999999999999" customHeight="1">
      <c r="A89" s="36"/>
      <c r="B89" s="41"/>
      <c r="C89" s="252" t="s">
        <v>19</v>
      </c>
      <c r="D89" s="252" t="s">
        <v>1330</v>
      </c>
      <c r="E89" s="19" t="s">
        <v>19</v>
      </c>
      <c r="F89" s="253">
        <v>0</v>
      </c>
      <c r="G89" s="36"/>
      <c r="H89" s="41"/>
    </row>
    <row r="90" spans="1:8" s="2" customFormat="1" ht="16.899999999999999" customHeight="1">
      <c r="A90" s="36"/>
      <c r="B90" s="41"/>
      <c r="C90" s="252" t="s">
        <v>19</v>
      </c>
      <c r="D90" s="252" t="s">
        <v>1345</v>
      </c>
      <c r="E90" s="19" t="s">
        <v>19</v>
      </c>
      <c r="F90" s="253">
        <v>14.9</v>
      </c>
      <c r="G90" s="36"/>
      <c r="H90" s="41"/>
    </row>
    <row r="91" spans="1:8" s="2" customFormat="1" ht="16.899999999999999" customHeight="1">
      <c r="A91" s="36"/>
      <c r="B91" s="41"/>
      <c r="C91" s="252" t="s">
        <v>19</v>
      </c>
      <c r="D91" s="252" t="s">
        <v>1333</v>
      </c>
      <c r="E91" s="19" t="s">
        <v>19</v>
      </c>
      <c r="F91" s="253">
        <v>0</v>
      </c>
      <c r="G91" s="36"/>
      <c r="H91" s="41"/>
    </row>
    <row r="92" spans="1:8" s="2" customFormat="1" ht="16.899999999999999" customHeight="1">
      <c r="A92" s="36"/>
      <c r="B92" s="41"/>
      <c r="C92" s="252" t="s">
        <v>19</v>
      </c>
      <c r="D92" s="252" t="s">
        <v>75</v>
      </c>
      <c r="E92" s="19" t="s">
        <v>19</v>
      </c>
      <c r="F92" s="253">
        <v>0</v>
      </c>
      <c r="G92" s="36"/>
      <c r="H92" s="41"/>
    </row>
    <row r="93" spans="1:8" s="2" customFormat="1" ht="16.899999999999999" customHeight="1">
      <c r="A93" s="36"/>
      <c r="B93" s="41"/>
      <c r="C93" s="252" t="s">
        <v>19</v>
      </c>
      <c r="D93" s="252" t="s">
        <v>1336</v>
      </c>
      <c r="E93" s="19" t="s">
        <v>19</v>
      </c>
      <c r="F93" s="253">
        <v>0</v>
      </c>
      <c r="G93" s="36"/>
      <c r="H93" s="41"/>
    </row>
    <row r="94" spans="1:8" s="2" customFormat="1" ht="16.899999999999999" customHeight="1">
      <c r="A94" s="36"/>
      <c r="B94" s="41"/>
      <c r="C94" s="252" t="s">
        <v>19</v>
      </c>
      <c r="D94" s="252" t="s">
        <v>1356</v>
      </c>
      <c r="E94" s="19" t="s">
        <v>19</v>
      </c>
      <c r="F94" s="253">
        <v>17.8</v>
      </c>
      <c r="G94" s="36"/>
      <c r="H94" s="41"/>
    </row>
    <row r="95" spans="1:8" s="2" customFormat="1" ht="16.899999999999999" customHeight="1">
      <c r="A95" s="36"/>
      <c r="B95" s="41"/>
      <c r="C95" s="252" t="s">
        <v>19</v>
      </c>
      <c r="D95" s="252" t="s">
        <v>1357</v>
      </c>
      <c r="E95" s="19" t="s">
        <v>19</v>
      </c>
      <c r="F95" s="253">
        <v>10.4</v>
      </c>
      <c r="G95" s="36"/>
      <c r="H95" s="41"/>
    </row>
    <row r="96" spans="1:8" s="2" customFormat="1" ht="16.899999999999999" customHeight="1">
      <c r="A96" s="36"/>
      <c r="B96" s="41"/>
      <c r="C96" s="252" t="s">
        <v>19</v>
      </c>
      <c r="D96" s="252" t="s">
        <v>1339</v>
      </c>
      <c r="E96" s="19" t="s">
        <v>19</v>
      </c>
      <c r="F96" s="253">
        <v>0</v>
      </c>
      <c r="G96" s="36"/>
      <c r="H96" s="41"/>
    </row>
    <row r="97" spans="1:8" s="2" customFormat="1" ht="16.899999999999999" customHeight="1">
      <c r="A97" s="36"/>
      <c r="B97" s="41"/>
      <c r="C97" s="252" t="s">
        <v>19</v>
      </c>
      <c r="D97" s="252" t="s">
        <v>75</v>
      </c>
      <c r="E97" s="19" t="s">
        <v>19</v>
      </c>
      <c r="F97" s="253">
        <v>0</v>
      </c>
      <c r="G97" s="36"/>
      <c r="H97" s="41"/>
    </row>
    <row r="98" spans="1:8" s="2" customFormat="1" ht="16.899999999999999" customHeight="1">
      <c r="A98" s="36"/>
      <c r="B98" s="41"/>
      <c r="C98" s="252" t="s">
        <v>19</v>
      </c>
      <c r="D98" s="252" t="s">
        <v>1342</v>
      </c>
      <c r="E98" s="19" t="s">
        <v>19</v>
      </c>
      <c r="F98" s="253">
        <v>0</v>
      </c>
      <c r="G98" s="36"/>
      <c r="H98" s="41"/>
    </row>
    <row r="99" spans="1:8" s="2" customFormat="1" ht="16.899999999999999" customHeight="1">
      <c r="A99" s="36"/>
      <c r="B99" s="41"/>
      <c r="C99" s="252" t="s">
        <v>19</v>
      </c>
      <c r="D99" s="252" t="s">
        <v>1358</v>
      </c>
      <c r="E99" s="19" t="s">
        <v>19</v>
      </c>
      <c r="F99" s="253">
        <v>18.8</v>
      </c>
      <c r="G99" s="36"/>
      <c r="H99" s="41"/>
    </row>
    <row r="100" spans="1:8" s="2" customFormat="1" ht="16.899999999999999" customHeight="1">
      <c r="A100" s="36"/>
      <c r="B100" s="41"/>
      <c r="C100" s="252" t="s">
        <v>19</v>
      </c>
      <c r="D100" s="252" t="s">
        <v>323</v>
      </c>
      <c r="E100" s="19" t="s">
        <v>19</v>
      </c>
      <c r="F100" s="253">
        <v>147.30000000000001</v>
      </c>
      <c r="G100" s="36"/>
      <c r="H100" s="41"/>
    </row>
    <row r="101" spans="1:8" s="2" customFormat="1" ht="16.899999999999999" customHeight="1">
      <c r="A101" s="36"/>
      <c r="B101" s="41"/>
      <c r="C101" s="254" t="s">
        <v>1328</v>
      </c>
      <c r="D101" s="36"/>
      <c r="E101" s="36"/>
      <c r="F101" s="36"/>
      <c r="G101" s="36"/>
      <c r="H101" s="41"/>
    </row>
    <row r="102" spans="1:8" s="2" customFormat="1" ht="16.899999999999999" customHeight="1">
      <c r="A102" s="36"/>
      <c r="B102" s="41"/>
      <c r="C102" s="252" t="s">
        <v>584</v>
      </c>
      <c r="D102" s="252" t="s">
        <v>1359</v>
      </c>
      <c r="E102" s="19" t="s">
        <v>96</v>
      </c>
      <c r="F102" s="253">
        <v>147.30000000000001</v>
      </c>
      <c r="G102" s="36"/>
      <c r="H102" s="41"/>
    </row>
    <row r="103" spans="1:8" s="2" customFormat="1" ht="16.899999999999999" customHeight="1">
      <c r="A103" s="36"/>
      <c r="B103" s="41"/>
      <c r="C103" s="248" t="s">
        <v>116</v>
      </c>
      <c r="D103" s="249" t="s">
        <v>117</v>
      </c>
      <c r="E103" s="250" t="s">
        <v>118</v>
      </c>
      <c r="F103" s="251">
        <v>10</v>
      </c>
      <c r="G103" s="36"/>
      <c r="H103" s="41"/>
    </row>
    <row r="104" spans="1:8" s="2" customFormat="1" ht="16.899999999999999" customHeight="1">
      <c r="A104" s="36"/>
      <c r="B104" s="41"/>
      <c r="C104" s="252" t="s">
        <v>19</v>
      </c>
      <c r="D104" s="252" t="s">
        <v>119</v>
      </c>
      <c r="E104" s="19" t="s">
        <v>19</v>
      </c>
      <c r="F104" s="253">
        <v>10</v>
      </c>
      <c r="G104" s="36"/>
      <c r="H104" s="41"/>
    </row>
    <row r="105" spans="1:8" s="2" customFormat="1" ht="16.899999999999999" customHeight="1">
      <c r="A105" s="36"/>
      <c r="B105" s="41"/>
      <c r="C105" s="254" t="s">
        <v>1328</v>
      </c>
      <c r="D105" s="36"/>
      <c r="E105" s="36"/>
      <c r="F105" s="36"/>
      <c r="G105" s="36"/>
      <c r="H105" s="41"/>
    </row>
    <row r="106" spans="1:8" s="2" customFormat="1" ht="16.899999999999999" customHeight="1">
      <c r="A106" s="36"/>
      <c r="B106" s="41"/>
      <c r="C106" s="252" t="s">
        <v>535</v>
      </c>
      <c r="D106" s="252" t="s">
        <v>1360</v>
      </c>
      <c r="E106" s="19" t="s">
        <v>537</v>
      </c>
      <c r="F106" s="253">
        <v>10</v>
      </c>
      <c r="G106" s="36"/>
      <c r="H106" s="41"/>
    </row>
    <row r="107" spans="1:8" s="2" customFormat="1" ht="16.899999999999999" customHeight="1">
      <c r="A107" s="36"/>
      <c r="B107" s="41"/>
      <c r="C107" s="252" t="s">
        <v>542</v>
      </c>
      <c r="D107" s="252" t="s">
        <v>1361</v>
      </c>
      <c r="E107" s="19" t="s">
        <v>537</v>
      </c>
      <c r="F107" s="253">
        <v>10</v>
      </c>
      <c r="G107" s="36"/>
      <c r="H107" s="41"/>
    </row>
    <row r="108" spans="1:8" s="2" customFormat="1" ht="16.899999999999999" customHeight="1">
      <c r="A108" s="36"/>
      <c r="B108" s="41"/>
      <c r="C108" s="248" t="s">
        <v>120</v>
      </c>
      <c r="D108" s="249" t="s">
        <v>121</v>
      </c>
      <c r="E108" s="250" t="s">
        <v>96</v>
      </c>
      <c r="F108" s="251">
        <v>139.1</v>
      </c>
      <c r="G108" s="36"/>
      <c r="H108" s="41"/>
    </row>
    <row r="109" spans="1:8" s="2" customFormat="1" ht="16.899999999999999" customHeight="1">
      <c r="A109" s="36"/>
      <c r="B109" s="41"/>
      <c r="C109" s="252" t="s">
        <v>19</v>
      </c>
      <c r="D109" s="252" t="s">
        <v>1311</v>
      </c>
      <c r="E109" s="19" t="s">
        <v>19</v>
      </c>
      <c r="F109" s="253">
        <v>0</v>
      </c>
      <c r="G109" s="36"/>
      <c r="H109" s="41"/>
    </row>
    <row r="110" spans="1:8" s="2" customFormat="1" ht="16.899999999999999" customHeight="1">
      <c r="A110" s="36"/>
      <c r="B110" s="41"/>
      <c r="C110" s="252" t="s">
        <v>19</v>
      </c>
      <c r="D110" s="252" t="s">
        <v>1362</v>
      </c>
      <c r="E110" s="19" t="s">
        <v>19</v>
      </c>
      <c r="F110" s="253">
        <v>13.1</v>
      </c>
      <c r="G110" s="36"/>
      <c r="H110" s="41"/>
    </row>
    <row r="111" spans="1:8" s="2" customFormat="1" ht="16.899999999999999" customHeight="1">
      <c r="A111" s="36"/>
      <c r="B111" s="41"/>
      <c r="C111" s="252" t="s">
        <v>19</v>
      </c>
      <c r="D111" s="252" t="s">
        <v>1315</v>
      </c>
      <c r="E111" s="19" t="s">
        <v>19</v>
      </c>
      <c r="F111" s="253">
        <v>0</v>
      </c>
      <c r="G111" s="36"/>
      <c r="H111" s="41"/>
    </row>
    <row r="112" spans="1:8" s="2" customFormat="1" ht="16.899999999999999" customHeight="1">
      <c r="A112" s="36"/>
      <c r="B112" s="41"/>
      <c r="C112" s="252" t="s">
        <v>19</v>
      </c>
      <c r="D112" s="252" t="s">
        <v>1363</v>
      </c>
      <c r="E112" s="19" t="s">
        <v>19</v>
      </c>
      <c r="F112" s="253">
        <v>10.1</v>
      </c>
      <c r="G112" s="36"/>
      <c r="H112" s="41"/>
    </row>
    <row r="113" spans="1:8" s="2" customFormat="1" ht="16.899999999999999" customHeight="1">
      <c r="A113" s="36"/>
      <c r="B113" s="41"/>
      <c r="C113" s="252" t="s">
        <v>19</v>
      </c>
      <c r="D113" s="252" t="s">
        <v>1318</v>
      </c>
      <c r="E113" s="19" t="s">
        <v>19</v>
      </c>
      <c r="F113" s="253">
        <v>0</v>
      </c>
      <c r="G113" s="36"/>
      <c r="H113" s="41"/>
    </row>
    <row r="114" spans="1:8" s="2" customFormat="1" ht="16.899999999999999" customHeight="1">
      <c r="A114" s="36"/>
      <c r="B114" s="41"/>
      <c r="C114" s="252" t="s">
        <v>19</v>
      </c>
      <c r="D114" s="252" t="s">
        <v>1364</v>
      </c>
      <c r="E114" s="19" t="s">
        <v>19</v>
      </c>
      <c r="F114" s="253">
        <v>2.6</v>
      </c>
      <c r="G114" s="36"/>
      <c r="H114" s="41"/>
    </row>
    <row r="115" spans="1:8" s="2" customFormat="1" ht="16.899999999999999" customHeight="1">
      <c r="A115" s="36"/>
      <c r="B115" s="41"/>
      <c r="C115" s="252" t="s">
        <v>19</v>
      </c>
      <c r="D115" s="252" t="s">
        <v>1321</v>
      </c>
      <c r="E115" s="19" t="s">
        <v>19</v>
      </c>
      <c r="F115" s="253">
        <v>0</v>
      </c>
      <c r="G115" s="36"/>
      <c r="H115" s="41"/>
    </row>
    <row r="116" spans="1:8" s="2" customFormat="1" ht="16.899999999999999" customHeight="1">
      <c r="A116" s="36"/>
      <c r="B116" s="41"/>
      <c r="C116" s="252" t="s">
        <v>19</v>
      </c>
      <c r="D116" s="252" t="s">
        <v>1365</v>
      </c>
      <c r="E116" s="19" t="s">
        <v>19</v>
      </c>
      <c r="F116" s="253">
        <v>50.5</v>
      </c>
      <c r="G116" s="36"/>
      <c r="H116" s="41"/>
    </row>
    <row r="117" spans="1:8" s="2" customFormat="1" ht="16.899999999999999" customHeight="1">
      <c r="A117" s="36"/>
      <c r="B117" s="41"/>
      <c r="C117" s="252" t="s">
        <v>19</v>
      </c>
      <c r="D117" s="252" t="s">
        <v>1324</v>
      </c>
      <c r="E117" s="19" t="s">
        <v>19</v>
      </c>
      <c r="F117" s="253">
        <v>0</v>
      </c>
      <c r="G117" s="36"/>
      <c r="H117" s="41"/>
    </row>
    <row r="118" spans="1:8" s="2" customFormat="1" ht="16.899999999999999" customHeight="1">
      <c r="A118" s="36"/>
      <c r="B118" s="41"/>
      <c r="C118" s="252" t="s">
        <v>19</v>
      </c>
      <c r="D118" s="252" t="s">
        <v>1366</v>
      </c>
      <c r="E118" s="19" t="s">
        <v>19</v>
      </c>
      <c r="F118" s="253">
        <v>2.5</v>
      </c>
      <c r="G118" s="36"/>
      <c r="H118" s="41"/>
    </row>
    <row r="119" spans="1:8" s="2" customFormat="1" ht="16.899999999999999" customHeight="1">
      <c r="A119" s="36"/>
      <c r="B119" s="41"/>
      <c r="C119" s="252" t="s">
        <v>19</v>
      </c>
      <c r="D119" s="252" t="s">
        <v>1326</v>
      </c>
      <c r="E119" s="19" t="s">
        <v>19</v>
      </c>
      <c r="F119" s="253">
        <v>0</v>
      </c>
      <c r="G119" s="36"/>
      <c r="H119" s="41"/>
    </row>
    <row r="120" spans="1:8" s="2" customFormat="1" ht="16.899999999999999" customHeight="1">
      <c r="A120" s="36"/>
      <c r="B120" s="41"/>
      <c r="C120" s="252" t="s">
        <v>19</v>
      </c>
      <c r="D120" s="252" t="s">
        <v>1367</v>
      </c>
      <c r="E120" s="19" t="s">
        <v>19</v>
      </c>
      <c r="F120" s="253">
        <v>14.1</v>
      </c>
      <c r="G120" s="36"/>
      <c r="H120" s="41"/>
    </row>
    <row r="121" spans="1:8" s="2" customFormat="1" ht="16.899999999999999" customHeight="1">
      <c r="A121" s="36"/>
      <c r="B121" s="41"/>
      <c r="C121" s="252" t="s">
        <v>19</v>
      </c>
      <c r="D121" s="252" t="s">
        <v>1330</v>
      </c>
      <c r="E121" s="19" t="s">
        <v>19</v>
      </c>
      <c r="F121" s="253">
        <v>0</v>
      </c>
      <c r="G121" s="36"/>
      <c r="H121" s="41"/>
    </row>
    <row r="122" spans="1:8" s="2" customFormat="1" ht="16.899999999999999" customHeight="1">
      <c r="A122" s="36"/>
      <c r="B122" s="41"/>
      <c r="C122" s="252" t="s">
        <v>19</v>
      </c>
      <c r="D122" s="252" t="s">
        <v>1368</v>
      </c>
      <c r="E122" s="19" t="s">
        <v>19</v>
      </c>
      <c r="F122" s="253">
        <v>8.1999999999999993</v>
      </c>
      <c r="G122" s="36"/>
      <c r="H122" s="41"/>
    </row>
    <row r="123" spans="1:8" s="2" customFormat="1" ht="16.899999999999999" customHeight="1">
      <c r="A123" s="36"/>
      <c r="B123" s="41"/>
      <c r="C123" s="252" t="s">
        <v>19</v>
      </c>
      <c r="D123" s="252" t="s">
        <v>1333</v>
      </c>
      <c r="E123" s="19" t="s">
        <v>19</v>
      </c>
      <c r="F123" s="253">
        <v>0</v>
      </c>
      <c r="G123" s="36"/>
      <c r="H123" s="41"/>
    </row>
    <row r="124" spans="1:8" s="2" customFormat="1" ht="16.899999999999999" customHeight="1">
      <c r="A124" s="36"/>
      <c r="B124" s="41"/>
      <c r="C124" s="252" t="s">
        <v>19</v>
      </c>
      <c r="D124" s="252" t="s">
        <v>83</v>
      </c>
      <c r="E124" s="19" t="s">
        <v>19</v>
      </c>
      <c r="F124" s="253">
        <v>1</v>
      </c>
      <c r="G124" s="36"/>
      <c r="H124" s="41"/>
    </row>
    <row r="125" spans="1:8" s="2" customFormat="1" ht="16.899999999999999" customHeight="1">
      <c r="A125" s="36"/>
      <c r="B125" s="41"/>
      <c r="C125" s="252" t="s">
        <v>19</v>
      </c>
      <c r="D125" s="252" t="s">
        <v>1336</v>
      </c>
      <c r="E125" s="19" t="s">
        <v>19</v>
      </c>
      <c r="F125" s="253">
        <v>0</v>
      </c>
      <c r="G125" s="36"/>
      <c r="H125" s="41"/>
    </row>
    <row r="126" spans="1:8" s="2" customFormat="1" ht="16.899999999999999" customHeight="1">
      <c r="A126" s="36"/>
      <c r="B126" s="41"/>
      <c r="C126" s="252" t="s">
        <v>19</v>
      </c>
      <c r="D126" s="252" t="s">
        <v>1369</v>
      </c>
      <c r="E126" s="19" t="s">
        <v>19</v>
      </c>
      <c r="F126" s="253">
        <v>16.600000000000001</v>
      </c>
      <c r="G126" s="36"/>
      <c r="H126" s="41"/>
    </row>
    <row r="127" spans="1:8" s="2" customFormat="1" ht="16.899999999999999" customHeight="1">
      <c r="A127" s="36"/>
      <c r="B127" s="41"/>
      <c r="C127" s="252" t="s">
        <v>19</v>
      </c>
      <c r="D127" s="252" t="s">
        <v>1339</v>
      </c>
      <c r="E127" s="19" t="s">
        <v>19</v>
      </c>
      <c r="F127" s="253">
        <v>0</v>
      </c>
      <c r="G127" s="36"/>
      <c r="H127" s="41"/>
    </row>
    <row r="128" spans="1:8" s="2" customFormat="1" ht="16.899999999999999" customHeight="1">
      <c r="A128" s="36"/>
      <c r="B128" s="41"/>
      <c r="C128" s="252" t="s">
        <v>19</v>
      </c>
      <c r="D128" s="252" t="s">
        <v>1370</v>
      </c>
      <c r="E128" s="19" t="s">
        <v>19</v>
      </c>
      <c r="F128" s="253">
        <v>11.4</v>
      </c>
      <c r="G128" s="36"/>
      <c r="H128" s="41"/>
    </row>
    <row r="129" spans="1:8" s="2" customFormat="1" ht="16.899999999999999" customHeight="1">
      <c r="A129" s="36"/>
      <c r="B129" s="41"/>
      <c r="C129" s="252" t="s">
        <v>19</v>
      </c>
      <c r="D129" s="252" t="s">
        <v>1342</v>
      </c>
      <c r="E129" s="19" t="s">
        <v>19</v>
      </c>
      <c r="F129" s="253">
        <v>0</v>
      </c>
      <c r="G129" s="36"/>
      <c r="H129" s="41"/>
    </row>
    <row r="130" spans="1:8" s="2" customFormat="1" ht="16.899999999999999" customHeight="1">
      <c r="A130" s="36"/>
      <c r="B130" s="41"/>
      <c r="C130" s="252" t="s">
        <v>19</v>
      </c>
      <c r="D130" s="252" t="s">
        <v>97</v>
      </c>
      <c r="E130" s="19" t="s">
        <v>19</v>
      </c>
      <c r="F130" s="253">
        <v>9</v>
      </c>
      <c r="G130" s="36"/>
      <c r="H130" s="41"/>
    </row>
    <row r="131" spans="1:8" s="2" customFormat="1" ht="16.899999999999999" customHeight="1">
      <c r="A131" s="36"/>
      <c r="B131" s="41"/>
      <c r="C131" s="252" t="s">
        <v>19</v>
      </c>
      <c r="D131" s="252" t="s">
        <v>323</v>
      </c>
      <c r="E131" s="19" t="s">
        <v>19</v>
      </c>
      <c r="F131" s="253">
        <v>139.1</v>
      </c>
      <c r="G131" s="36"/>
      <c r="H131" s="41"/>
    </row>
    <row r="132" spans="1:8" s="2" customFormat="1" ht="16.899999999999999" customHeight="1">
      <c r="A132" s="36"/>
      <c r="B132" s="41"/>
      <c r="C132" s="254" t="s">
        <v>1328</v>
      </c>
      <c r="D132" s="36"/>
      <c r="E132" s="36"/>
      <c r="F132" s="36"/>
      <c r="G132" s="36"/>
      <c r="H132" s="41"/>
    </row>
    <row r="133" spans="1:8" s="2" customFormat="1" ht="16.899999999999999" customHeight="1">
      <c r="A133" s="36"/>
      <c r="B133" s="41"/>
      <c r="C133" s="252" t="s">
        <v>554</v>
      </c>
      <c r="D133" s="252" t="s">
        <v>1371</v>
      </c>
      <c r="E133" s="19" t="s">
        <v>96</v>
      </c>
      <c r="F133" s="253">
        <v>111.28</v>
      </c>
      <c r="G133" s="36"/>
      <c r="H133" s="41"/>
    </row>
    <row r="134" spans="1:8" s="2" customFormat="1" ht="16.899999999999999" customHeight="1">
      <c r="A134" s="36"/>
      <c r="B134" s="41"/>
      <c r="C134" s="252" t="s">
        <v>572</v>
      </c>
      <c r="D134" s="252" t="s">
        <v>1372</v>
      </c>
      <c r="E134" s="19" t="s">
        <v>96</v>
      </c>
      <c r="F134" s="253">
        <v>139.1</v>
      </c>
      <c r="G134" s="36"/>
      <c r="H134" s="41"/>
    </row>
    <row r="135" spans="1:8" s="2" customFormat="1" ht="16.899999999999999" customHeight="1">
      <c r="A135" s="36"/>
      <c r="B135" s="41"/>
      <c r="C135" s="248" t="s">
        <v>123</v>
      </c>
      <c r="D135" s="249" t="s">
        <v>124</v>
      </c>
      <c r="E135" s="250" t="s">
        <v>96</v>
      </c>
      <c r="F135" s="251">
        <v>25.4</v>
      </c>
      <c r="G135" s="36"/>
      <c r="H135" s="41"/>
    </row>
    <row r="136" spans="1:8" s="2" customFormat="1" ht="16.899999999999999" customHeight="1">
      <c r="A136" s="36"/>
      <c r="B136" s="41"/>
      <c r="C136" s="252" t="s">
        <v>19</v>
      </c>
      <c r="D136" s="252" t="s">
        <v>1311</v>
      </c>
      <c r="E136" s="19" t="s">
        <v>19</v>
      </c>
      <c r="F136" s="253">
        <v>0</v>
      </c>
      <c r="G136" s="36"/>
      <c r="H136" s="41"/>
    </row>
    <row r="137" spans="1:8" s="2" customFormat="1" ht="16.899999999999999" customHeight="1">
      <c r="A137" s="36"/>
      <c r="B137" s="41"/>
      <c r="C137" s="252" t="s">
        <v>19</v>
      </c>
      <c r="D137" s="252" t="s">
        <v>1335</v>
      </c>
      <c r="E137" s="19" t="s">
        <v>19</v>
      </c>
      <c r="F137" s="253">
        <v>1.1000000000000001</v>
      </c>
      <c r="G137" s="36"/>
      <c r="H137" s="41"/>
    </row>
    <row r="138" spans="1:8" s="2" customFormat="1" ht="16.899999999999999" customHeight="1">
      <c r="A138" s="36"/>
      <c r="B138" s="41"/>
      <c r="C138" s="252" t="s">
        <v>19</v>
      </c>
      <c r="D138" s="252" t="s">
        <v>1315</v>
      </c>
      <c r="E138" s="19" t="s">
        <v>19</v>
      </c>
      <c r="F138" s="253">
        <v>0</v>
      </c>
      <c r="G138" s="36"/>
      <c r="H138" s="41"/>
    </row>
    <row r="139" spans="1:8" s="2" customFormat="1" ht="16.899999999999999" customHeight="1">
      <c r="A139" s="36"/>
      <c r="B139" s="41"/>
      <c r="C139" s="252" t="s">
        <v>19</v>
      </c>
      <c r="D139" s="252" t="s">
        <v>1373</v>
      </c>
      <c r="E139" s="19" t="s">
        <v>19</v>
      </c>
      <c r="F139" s="253">
        <v>2.7</v>
      </c>
      <c r="G139" s="36"/>
      <c r="H139" s="41"/>
    </row>
    <row r="140" spans="1:8" s="2" customFormat="1" ht="16.899999999999999" customHeight="1">
      <c r="A140" s="36"/>
      <c r="B140" s="41"/>
      <c r="C140" s="252" t="s">
        <v>19</v>
      </c>
      <c r="D140" s="252" t="s">
        <v>1318</v>
      </c>
      <c r="E140" s="19" t="s">
        <v>19</v>
      </c>
      <c r="F140" s="253">
        <v>0</v>
      </c>
      <c r="G140" s="36"/>
      <c r="H140" s="41"/>
    </row>
    <row r="141" spans="1:8" s="2" customFormat="1" ht="16.899999999999999" customHeight="1">
      <c r="A141" s="36"/>
      <c r="B141" s="41"/>
      <c r="C141" s="252" t="s">
        <v>19</v>
      </c>
      <c r="D141" s="252" t="s">
        <v>83</v>
      </c>
      <c r="E141" s="19" t="s">
        <v>19</v>
      </c>
      <c r="F141" s="253">
        <v>1</v>
      </c>
      <c r="G141" s="36"/>
      <c r="H141" s="41"/>
    </row>
    <row r="142" spans="1:8" s="2" customFormat="1" ht="16.899999999999999" customHeight="1">
      <c r="A142" s="36"/>
      <c r="B142" s="41"/>
      <c r="C142" s="252" t="s">
        <v>19</v>
      </c>
      <c r="D142" s="252" t="s">
        <v>1321</v>
      </c>
      <c r="E142" s="19" t="s">
        <v>19</v>
      </c>
      <c r="F142" s="253">
        <v>0</v>
      </c>
      <c r="G142" s="36"/>
      <c r="H142" s="41"/>
    </row>
    <row r="143" spans="1:8" s="2" customFormat="1" ht="16.899999999999999" customHeight="1">
      <c r="A143" s="36"/>
      <c r="B143" s="41"/>
      <c r="C143" s="252" t="s">
        <v>19</v>
      </c>
      <c r="D143" s="252" t="s">
        <v>1374</v>
      </c>
      <c r="E143" s="19" t="s">
        <v>19</v>
      </c>
      <c r="F143" s="253">
        <v>3.9</v>
      </c>
      <c r="G143" s="36"/>
      <c r="H143" s="41"/>
    </row>
    <row r="144" spans="1:8" s="2" customFormat="1" ht="16.899999999999999" customHeight="1">
      <c r="A144" s="36"/>
      <c r="B144" s="41"/>
      <c r="C144" s="252" t="s">
        <v>19</v>
      </c>
      <c r="D144" s="252" t="s">
        <v>1324</v>
      </c>
      <c r="E144" s="19" t="s">
        <v>19</v>
      </c>
      <c r="F144" s="253">
        <v>0</v>
      </c>
      <c r="G144" s="36"/>
      <c r="H144" s="41"/>
    </row>
    <row r="145" spans="1:8" s="2" customFormat="1" ht="16.899999999999999" customHeight="1">
      <c r="A145" s="36"/>
      <c r="B145" s="41"/>
      <c r="C145" s="252" t="s">
        <v>19</v>
      </c>
      <c r="D145" s="252" t="s">
        <v>1375</v>
      </c>
      <c r="E145" s="19" t="s">
        <v>19</v>
      </c>
      <c r="F145" s="253">
        <v>3.8</v>
      </c>
      <c r="G145" s="36"/>
      <c r="H145" s="41"/>
    </row>
    <row r="146" spans="1:8" s="2" customFormat="1" ht="16.899999999999999" customHeight="1">
      <c r="A146" s="36"/>
      <c r="B146" s="41"/>
      <c r="C146" s="252" t="s">
        <v>19</v>
      </c>
      <c r="D146" s="252" t="s">
        <v>1326</v>
      </c>
      <c r="E146" s="19" t="s">
        <v>19</v>
      </c>
      <c r="F146" s="253">
        <v>0</v>
      </c>
      <c r="G146" s="36"/>
      <c r="H146" s="41"/>
    </row>
    <row r="147" spans="1:8" s="2" customFormat="1" ht="16.899999999999999" customHeight="1">
      <c r="A147" s="36"/>
      <c r="B147" s="41"/>
      <c r="C147" s="252" t="s">
        <v>19</v>
      </c>
      <c r="D147" s="252" t="s">
        <v>1375</v>
      </c>
      <c r="E147" s="19" t="s">
        <v>19</v>
      </c>
      <c r="F147" s="253">
        <v>3.8</v>
      </c>
      <c r="G147" s="36"/>
      <c r="H147" s="41"/>
    </row>
    <row r="148" spans="1:8" s="2" customFormat="1" ht="16.899999999999999" customHeight="1">
      <c r="A148" s="36"/>
      <c r="B148" s="41"/>
      <c r="C148" s="252" t="s">
        <v>19</v>
      </c>
      <c r="D148" s="252" t="s">
        <v>1330</v>
      </c>
      <c r="E148" s="19" t="s">
        <v>19</v>
      </c>
      <c r="F148" s="253">
        <v>0</v>
      </c>
      <c r="G148" s="36"/>
      <c r="H148" s="41"/>
    </row>
    <row r="149" spans="1:8" s="2" customFormat="1" ht="16.899999999999999" customHeight="1">
      <c r="A149" s="36"/>
      <c r="B149" s="41"/>
      <c r="C149" s="252" t="s">
        <v>19</v>
      </c>
      <c r="D149" s="252" t="s">
        <v>1376</v>
      </c>
      <c r="E149" s="19" t="s">
        <v>19</v>
      </c>
      <c r="F149" s="253">
        <v>9.1</v>
      </c>
      <c r="G149" s="36"/>
      <c r="H149" s="41"/>
    </row>
    <row r="150" spans="1:8" s="2" customFormat="1" ht="16.899999999999999" customHeight="1">
      <c r="A150" s="36"/>
      <c r="B150" s="41"/>
      <c r="C150" s="252" t="s">
        <v>19</v>
      </c>
      <c r="D150" s="252" t="s">
        <v>323</v>
      </c>
      <c r="E150" s="19" t="s">
        <v>19</v>
      </c>
      <c r="F150" s="253">
        <v>25.4</v>
      </c>
      <c r="G150" s="36"/>
      <c r="H150" s="41"/>
    </row>
    <row r="151" spans="1:8" s="2" customFormat="1" ht="16.899999999999999" customHeight="1">
      <c r="A151" s="36"/>
      <c r="B151" s="41"/>
      <c r="C151" s="254" t="s">
        <v>1328</v>
      </c>
      <c r="D151" s="36"/>
      <c r="E151" s="36"/>
      <c r="F151" s="36"/>
      <c r="G151" s="36"/>
      <c r="H151" s="41"/>
    </row>
    <row r="152" spans="1:8" s="2" customFormat="1" ht="16.899999999999999" customHeight="1">
      <c r="A152" s="36"/>
      <c r="B152" s="41"/>
      <c r="C152" s="252" t="s">
        <v>578</v>
      </c>
      <c r="D152" s="252" t="s">
        <v>1377</v>
      </c>
      <c r="E152" s="19" t="s">
        <v>96</v>
      </c>
      <c r="F152" s="253">
        <v>25.4</v>
      </c>
      <c r="G152" s="36"/>
      <c r="H152" s="41"/>
    </row>
    <row r="153" spans="1:8" s="2" customFormat="1" ht="16.899999999999999" customHeight="1">
      <c r="A153" s="36"/>
      <c r="B153" s="41"/>
      <c r="C153" s="248" t="s">
        <v>129</v>
      </c>
      <c r="D153" s="249" t="s">
        <v>130</v>
      </c>
      <c r="E153" s="250" t="s">
        <v>96</v>
      </c>
      <c r="F153" s="251">
        <v>54.2</v>
      </c>
      <c r="G153" s="36"/>
      <c r="H153" s="41"/>
    </row>
    <row r="154" spans="1:8" s="2" customFormat="1" ht="16.899999999999999" customHeight="1">
      <c r="A154" s="36"/>
      <c r="B154" s="41"/>
      <c r="C154" s="252" t="s">
        <v>19</v>
      </c>
      <c r="D154" s="252" t="s">
        <v>1311</v>
      </c>
      <c r="E154" s="19" t="s">
        <v>19</v>
      </c>
      <c r="F154" s="253">
        <v>0</v>
      </c>
      <c r="G154" s="36"/>
      <c r="H154" s="41"/>
    </row>
    <row r="155" spans="1:8" s="2" customFormat="1" ht="16.899999999999999" customHeight="1">
      <c r="A155" s="36"/>
      <c r="B155" s="41"/>
      <c r="C155" s="252" t="s">
        <v>19</v>
      </c>
      <c r="D155" s="252" t="s">
        <v>1378</v>
      </c>
      <c r="E155" s="19" t="s">
        <v>19</v>
      </c>
      <c r="F155" s="253">
        <v>7.8</v>
      </c>
      <c r="G155" s="36"/>
      <c r="H155" s="41"/>
    </row>
    <row r="156" spans="1:8" s="2" customFormat="1" ht="16.899999999999999" customHeight="1">
      <c r="A156" s="36"/>
      <c r="B156" s="41"/>
      <c r="C156" s="252" t="s">
        <v>19</v>
      </c>
      <c r="D156" s="252" t="s">
        <v>1315</v>
      </c>
      <c r="E156" s="19" t="s">
        <v>19</v>
      </c>
      <c r="F156" s="253">
        <v>0</v>
      </c>
      <c r="G156" s="36"/>
      <c r="H156" s="41"/>
    </row>
    <row r="157" spans="1:8" s="2" customFormat="1" ht="16.899999999999999" customHeight="1">
      <c r="A157" s="36"/>
      <c r="B157" s="41"/>
      <c r="C157" s="252" t="s">
        <v>19</v>
      </c>
      <c r="D157" s="252" t="s">
        <v>1379</v>
      </c>
      <c r="E157" s="19" t="s">
        <v>19</v>
      </c>
      <c r="F157" s="253">
        <v>10.5</v>
      </c>
      <c r="G157" s="36"/>
      <c r="H157" s="41"/>
    </row>
    <row r="158" spans="1:8" s="2" customFormat="1" ht="16.899999999999999" customHeight="1">
      <c r="A158" s="36"/>
      <c r="B158" s="41"/>
      <c r="C158" s="252" t="s">
        <v>19</v>
      </c>
      <c r="D158" s="252" t="s">
        <v>1318</v>
      </c>
      <c r="E158" s="19" t="s">
        <v>19</v>
      </c>
      <c r="F158" s="253">
        <v>0</v>
      </c>
      <c r="G158" s="36"/>
      <c r="H158" s="41"/>
    </row>
    <row r="159" spans="1:8" s="2" customFormat="1" ht="16.899999999999999" customHeight="1">
      <c r="A159" s="36"/>
      <c r="B159" s="41"/>
      <c r="C159" s="252" t="s">
        <v>19</v>
      </c>
      <c r="D159" s="252" t="s">
        <v>1380</v>
      </c>
      <c r="E159" s="19" t="s">
        <v>19</v>
      </c>
      <c r="F159" s="253">
        <v>3.5</v>
      </c>
      <c r="G159" s="36"/>
      <c r="H159" s="41"/>
    </row>
    <row r="160" spans="1:8" s="2" customFormat="1" ht="16.899999999999999" customHeight="1">
      <c r="A160" s="36"/>
      <c r="B160" s="41"/>
      <c r="C160" s="252" t="s">
        <v>19</v>
      </c>
      <c r="D160" s="252" t="s">
        <v>1321</v>
      </c>
      <c r="E160" s="19" t="s">
        <v>19</v>
      </c>
      <c r="F160" s="253">
        <v>0</v>
      </c>
      <c r="G160" s="36"/>
      <c r="H160" s="41"/>
    </row>
    <row r="161" spans="1:8" s="2" customFormat="1" ht="16.899999999999999" customHeight="1">
      <c r="A161" s="36"/>
      <c r="B161" s="41"/>
      <c r="C161" s="252" t="s">
        <v>19</v>
      </c>
      <c r="D161" s="252" t="s">
        <v>1381</v>
      </c>
      <c r="E161" s="19" t="s">
        <v>19</v>
      </c>
      <c r="F161" s="253">
        <v>28.3</v>
      </c>
      <c r="G161" s="36"/>
      <c r="H161" s="41"/>
    </row>
    <row r="162" spans="1:8" s="2" customFormat="1" ht="16.899999999999999" customHeight="1">
      <c r="A162" s="36"/>
      <c r="B162" s="41"/>
      <c r="C162" s="252" t="s">
        <v>19</v>
      </c>
      <c r="D162" s="252" t="s">
        <v>1324</v>
      </c>
      <c r="E162" s="19" t="s">
        <v>19</v>
      </c>
      <c r="F162" s="253">
        <v>0</v>
      </c>
      <c r="G162" s="36"/>
      <c r="H162" s="41"/>
    </row>
    <row r="163" spans="1:8" s="2" customFormat="1" ht="16.899999999999999" customHeight="1">
      <c r="A163" s="36"/>
      <c r="B163" s="41"/>
      <c r="C163" s="252" t="s">
        <v>19</v>
      </c>
      <c r="D163" s="252" t="s">
        <v>1382</v>
      </c>
      <c r="E163" s="19" t="s">
        <v>19</v>
      </c>
      <c r="F163" s="253">
        <v>4.0999999999999996</v>
      </c>
      <c r="G163" s="36"/>
      <c r="H163" s="41"/>
    </row>
    <row r="164" spans="1:8" s="2" customFormat="1" ht="16.899999999999999" customHeight="1">
      <c r="A164" s="36"/>
      <c r="B164" s="41"/>
      <c r="C164" s="252" t="s">
        <v>19</v>
      </c>
      <c r="D164" s="252" t="s">
        <v>323</v>
      </c>
      <c r="E164" s="19" t="s">
        <v>19</v>
      </c>
      <c r="F164" s="253">
        <v>54.2</v>
      </c>
      <c r="G164" s="36"/>
      <c r="H164" s="41"/>
    </row>
    <row r="165" spans="1:8" s="2" customFormat="1" ht="16.899999999999999" customHeight="1">
      <c r="A165" s="36"/>
      <c r="B165" s="41"/>
      <c r="C165" s="254" t="s">
        <v>1328</v>
      </c>
      <c r="D165" s="36"/>
      <c r="E165" s="36"/>
      <c r="F165" s="36"/>
      <c r="G165" s="36"/>
      <c r="H165" s="41"/>
    </row>
    <row r="166" spans="1:8" s="2" customFormat="1" ht="16.899999999999999" customHeight="1">
      <c r="A166" s="36"/>
      <c r="B166" s="41"/>
      <c r="C166" s="252" t="s">
        <v>219</v>
      </c>
      <c r="D166" s="252" t="s">
        <v>1383</v>
      </c>
      <c r="E166" s="19" t="s">
        <v>91</v>
      </c>
      <c r="F166" s="253">
        <v>27.1</v>
      </c>
      <c r="G166" s="36"/>
      <c r="H166" s="41"/>
    </row>
    <row r="167" spans="1:8" s="2" customFormat="1" ht="16.899999999999999" customHeight="1">
      <c r="A167" s="36"/>
      <c r="B167" s="41"/>
      <c r="C167" s="252" t="s">
        <v>230</v>
      </c>
      <c r="D167" s="252" t="s">
        <v>1384</v>
      </c>
      <c r="E167" s="19" t="s">
        <v>91</v>
      </c>
      <c r="F167" s="253">
        <v>29.81</v>
      </c>
      <c r="G167" s="36"/>
      <c r="H167" s="41"/>
    </row>
    <row r="168" spans="1:8" s="2" customFormat="1" ht="16.899999999999999" customHeight="1">
      <c r="A168" s="36"/>
      <c r="B168" s="41"/>
      <c r="C168" s="248" t="s">
        <v>132</v>
      </c>
      <c r="D168" s="249" t="s">
        <v>133</v>
      </c>
      <c r="E168" s="250" t="s">
        <v>91</v>
      </c>
      <c r="F168" s="251">
        <v>12</v>
      </c>
      <c r="G168" s="36"/>
      <c r="H168" s="41"/>
    </row>
    <row r="169" spans="1:8" s="2" customFormat="1" ht="16.899999999999999" customHeight="1">
      <c r="A169" s="36"/>
      <c r="B169" s="41"/>
      <c r="C169" s="252" t="s">
        <v>19</v>
      </c>
      <c r="D169" s="252" t="s">
        <v>1311</v>
      </c>
      <c r="E169" s="19" t="s">
        <v>19</v>
      </c>
      <c r="F169" s="253">
        <v>0</v>
      </c>
      <c r="G169" s="36"/>
      <c r="H169" s="41"/>
    </row>
    <row r="170" spans="1:8" s="2" customFormat="1" ht="16.899999999999999" customHeight="1">
      <c r="A170" s="36"/>
      <c r="B170" s="41"/>
      <c r="C170" s="252" t="s">
        <v>19</v>
      </c>
      <c r="D170" s="252" t="s">
        <v>75</v>
      </c>
      <c r="E170" s="19" t="s">
        <v>19</v>
      </c>
      <c r="F170" s="253">
        <v>0</v>
      </c>
      <c r="G170" s="36"/>
      <c r="H170" s="41"/>
    </row>
    <row r="171" spans="1:8" s="2" customFormat="1" ht="16.899999999999999" customHeight="1">
      <c r="A171" s="36"/>
      <c r="B171" s="41"/>
      <c r="C171" s="252" t="s">
        <v>19</v>
      </c>
      <c r="D171" s="252" t="s">
        <v>1315</v>
      </c>
      <c r="E171" s="19" t="s">
        <v>19</v>
      </c>
      <c r="F171" s="253">
        <v>0</v>
      </c>
      <c r="G171" s="36"/>
      <c r="H171" s="41"/>
    </row>
    <row r="172" spans="1:8" s="2" customFormat="1" ht="16.899999999999999" customHeight="1">
      <c r="A172" s="36"/>
      <c r="B172" s="41"/>
      <c r="C172" s="252" t="s">
        <v>19</v>
      </c>
      <c r="D172" s="252" t="s">
        <v>1385</v>
      </c>
      <c r="E172" s="19" t="s">
        <v>19</v>
      </c>
      <c r="F172" s="253">
        <v>1.6</v>
      </c>
      <c r="G172" s="36"/>
      <c r="H172" s="41"/>
    </row>
    <row r="173" spans="1:8" s="2" customFormat="1" ht="16.899999999999999" customHeight="1">
      <c r="A173" s="36"/>
      <c r="B173" s="41"/>
      <c r="C173" s="252" t="s">
        <v>19</v>
      </c>
      <c r="D173" s="252" t="s">
        <v>1318</v>
      </c>
      <c r="E173" s="19" t="s">
        <v>19</v>
      </c>
      <c r="F173" s="253">
        <v>0</v>
      </c>
      <c r="G173" s="36"/>
      <c r="H173" s="41"/>
    </row>
    <row r="174" spans="1:8" s="2" customFormat="1" ht="16.899999999999999" customHeight="1">
      <c r="A174" s="36"/>
      <c r="B174" s="41"/>
      <c r="C174" s="252" t="s">
        <v>19</v>
      </c>
      <c r="D174" s="252" t="s">
        <v>75</v>
      </c>
      <c r="E174" s="19" t="s">
        <v>19</v>
      </c>
      <c r="F174" s="253">
        <v>0</v>
      </c>
      <c r="G174" s="36"/>
      <c r="H174" s="41"/>
    </row>
    <row r="175" spans="1:8" s="2" customFormat="1" ht="16.899999999999999" customHeight="1">
      <c r="A175" s="36"/>
      <c r="B175" s="41"/>
      <c r="C175" s="252" t="s">
        <v>19</v>
      </c>
      <c r="D175" s="252" t="s">
        <v>1321</v>
      </c>
      <c r="E175" s="19" t="s">
        <v>19</v>
      </c>
      <c r="F175" s="253">
        <v>0</v>
      </c>
      <c r="G175" s="36"/>
      <c r="H175" s="41"/>
    </row>
    <row r="176" spans="1:8" s="2" customFormat="1" ht="16.899999999999999" customHeight="1">
      <c r="A176" s="36"/>
      <c r="B176" s="41"/>
      <c r="C176" s="252" t="s">
        <v>19</v>
      </c>
      <c r="D176" s="252" t="s">
        <v>1386</v>
      </c>
      <c r="E176" s="19" t="s">
        <v>19</v>
      </c>
      <c r="F176" s="253">
        <v>4.8</v>
      </c>
      <c r="G176" s="36"/>
      <c r="H176" s="41"/>
    </row>
    <row r="177" spans="1:8" s="2" customFormat="1" ht="16.899999999999999" customHeight="1">
      <c r="A177" s="36"/>
      <c r="B177" s="41"/>
      <c r="C177" s="252" t="s">
        <v>19</v>
      </c>
      <c r="D177" s="252" t="s">
        <v>1324</v>
      </c>
      <c r="E177" s="19" t="s">
        <v>19</v>
      </c>
      <c r="F177" s="253">
        <v>0</v>
      </c>
      <c r="G177" s="36"/>
      <c r="H177" s="41"/>
    </row>
    <row r="178" spans="1:8" s="2" customFormat="1" ht="16.899999999999999" customHeight="1">
      <c r="A178" s="36"/>
      <c r="B178" s="41"/>
      <c r="C178" s="252" t="s">
        <v>19</v>
      </c>
      <c r="D178" s="252" t="s">
        <v>75</v>
      </c>
      <c r="E178" s="19" t="s">
        <v>19</v>
      </c>
      <c r="F178" s="253">
        <v>0</v>
      </c>
      <c r="G178" s="36"/>
      <c r="H178" s="41"/>
    </row>
    <row r="179" spans="1:8" s="2" customFormat="1" ht="16.899999999999999" customHeight="1">
      <c r="A179" s="36"/>
      <c r="B179" s="41"/>
      <c r="C179" s="252" t="s">
        <v>19</v>
      </c>
      <c r="D179" s="252" t="s">
        <v>1326</v>
      </c>
      <c r="E179" s="19" t="s">
        <v>19</v>
      </c>
      <c r="F179" s="253">
        <v>0</v>
      </c>
      <c r="G179" s="36"/>
      <c r="H179" s="41"/>
    </row>
    <row r="180" spans="1:8" s="2" customFormat="1" ht="16.899999999999999" customHeight="1">
      <c r="A180" s="36"/>
      <c r="B180" s="41"/>
      <c r="C180" s="252" t="s">
        <v>19</v>
      </c>
      <c r="D180" s="252" t="s">
        <v>1387</v>
      </c>
      <c r="E180" s="19" t="s">
        <v>19</v>
      </c>
      <c r="F180" s="253">
        <v>2</v>
      </c>
      <c r="G180" s="36"/>
      <c r="H180" s="41"/>
    </row>
    <row r="181" spans="1:8" s="2" customFormat="1" ht="16.899999999999999" customHeight="1">
      <c r="A181" s="36"/>
      <c r="B181" s="41"/>
      <c r="C181" s="252" t="s">
        <v>19</v>
      </c>
      <c r="D181" s="252" t="s">
        <v>1330</v>
      </c>
      <c r="E181" s="19" t="s">
        <v>19</v>
      </c>
      <c r="F181" s="253">
        <v>0</v>
      </c>
      <c r="G181" s="36"/>
      <c r="H181" s="41"/>
    </row>
    <row r="182" spans="1:8" s="2" customFormat="1" ht="16.899999999999999" customHeight="1">
      <c r="A182" s="36"/>
      <c r="B182" s="41"/>
      <c r="C182" s="252" t="s">
        <v>19</v>
      </c>
      <c r="D182" s="252" t="s">
        <v>75</v>
      </c>
      <c r="E182" s="19" t="s">
        <v>19</v>
      </c>
      <c r="F182" s="253">
        <v>0</v>
      </c>
      <c r="G182" s="36"/>
      <c r="H182" s="41"/>
    </row>
    <row r="183" spans="1:8" s="2" customFormat="1" ht="16.899999999999999" customHeight="1">
      <c r="A183" s="36"/>
      <c r="B183" s="41"/>
      <c r="C183" s="252" t="s">
        <v>19</v>
      </c>
      <c r="D183" s="252" t="s">
        <v>1333</v>
      </c>
      <c r="E183" s="19" t="s">
        <v>19</v>
      </c>
      <c r="F183" s="253">
        <v>0</v>
      </c>
      <c r="G183" s="36"/>
      <c r="H183" s="41"/>
    </row>
    <row r="184" spans="1:8" s="2" customFormat="1" ht="16.899999999999999" customHeight="1">
      <c r="A184" s="36"/>
      <c r="B184" s="41"/>
      <c r="C184" s="252" t="s">
        <v>19</v>
      </c>
      <c r="D184" s="252" t="s">
        <v>75</v>
      </c>
      <c r="E184" s="19" t="s">
        <v>19</v>
      </c>
      <c r="F184" s="253">
        <v>0</v>
      </c>
      <c r="G184" s="36"/>
      <c r="H184" s="41"/>
    </row>
    <row r="185" spans="1:8" s="2" customFormat="1" ht="16.899999999999999" customHeight="1">
      <c r="A185" s="36"/>
      <c r="B185" s="41"/>
      <c r="C185" s="252" t="s">
        <v>19</v>
      </c>
      <c r="D185" s="252" t="s">
        <v>1336</v>
      </c>
      <c r="E185" s="19" t="s">
        <v>19</v>
      </c>
      <c r="F185" s="253">
        <v>0</v>
      </c>
      <c r="G185" s="36"/>
      <c r="H185" s="41"/>
    </row>
    <row r="186" spans="1:8" s="2" customFormat="1" ht="16.899999999999999" customHeight="1">
      <c r="A186" s="36"/>
      <c r="B186" s="41"/>
      <c r="C186" s="252" t="s">
        <v>19</v>
      </c>
      <c r="D186" s="252" t="s">
        <v>1348</v>
      </c>
      <c r="E186" s="19" t="s">
        <v>19</v>
      </c>
      <c r="F186" s="253">
        <v>1</v>
      </c>
      <c r="G186" s="36"/>
      <c r="H186" s="41"/>
    </row>
    <row r="187" spans="1:8" s="2" customFormat="1" ht="16.899999999999999" customHeight="1">
      <c r="A187" s="36"/>
      <c r="B187" s="41"/>
      <c r="C187" s="252" t="s">
        <v>19</v>
      </c>
      <c r="D187" s="252" t="s">
        <v>1388</v>
      </c>
      <c r="E187" s="19" t="s">
        <v>19</v>
      </c>
      <c r="F187" s="253">
        <v>0.7</v>
      </c>
      <c r="G187" s="36"/>
      <c r="H187" s="41"/>
    </row>
    <row r="188" spans="1:8" s="2" customFormat="1" ht="16.899999999999999" customHeight="1">
      <c r="A188" s="36"/>
      <c r="B188" s="41"/>
      <c r="C188" s="252" t="s">
        <v>19</v>
      </c>
      <c r="D188" s="252" t="s">
        <v>1339</v>
      </c>
      <c r="E188" s="19" t="s">
        <v>19</v>
      </c>
      <c r="F188" s="253">
        <v>0</v>
      </c>
      <c r="G188" s="36"/>
      <c r="H188" s="41"/>
    </row>
    <row r="189" spans="1:8" s="2" customFormat="1" ht="16.899999999999999" customHeight="1">
      <c r="A189" s="36"/>
      <c r="B189" s="41"/>
      <c r="C189" s="252" t="s">
        <v>19</v>
      </c>
      <c r="D189" s="252" t="s">
        <v>1389</v>
      </c>
      <c r="E189" s="19" t="s">
        <v>19</v>
      </c>
      <c r="F189" s="253">
        <v>1.2</v>
      </c>
      <c r="G189" s="36"/>
      <c r="H189" s="41"/>
    </row>
    <row r="190" spans="1:8" s="2" customFormat="1" ht="16.899999999999999" customHeight="1">
      <c r="A190" s="36"/>
      <c r="B190" s="41"/>
      <c r="C190" s="252" t="s">
        <v>19</v>
      </c>
      <c r="D190" s="252" t="s">
        <v>1342</v>
      </c>
      <c r="E190" s="19" t="s">
        <v>19</v>
      </c>
      <c r="F190" s="253">
        <v>0</v>
      </c>
      <c r="G190" s="36"/>
      <c r="H190" s="41"/>
    </row>
    <row r="191" spans="1:8" s="2" customFormat="1" ht="16.899999999999999" customHeight="1">
      <c r="A191" s="36"/>
      <c r="B191" s="41"/>
      <c r="C191" s="252" t="s">
        <v>19</v>
      </c>
      <c r="D191" s="252" t="s">
        <v>1388</v>
      </c>
      <c r="E191" s="19" t="s">
        <v>19</v>
      </c>
      <c r="F191" s="253">
        <v>0.7</v>
      </c>
      <c r="G191" s="36"/>
      <c r="H191" s="41"/>
    </row>
    <row r="192" spans="1:8" s="2" customFormat="1" ht="16.899999999999999" customHeight="1">
      <c r="A192" s="36"/>
      <c r="B192" s="41"/>
      <c r="C192" s="252" t="s">
        <v>19</v>
      </c>
      <c r="D192" s="252" t="s">
        <v>323</v>
      </c>
      <c r="E192" s="19" t="s">
        <v>19</v>
      </c>
      <c r="F192" s="253">
        <v>12</v>
      </c>
      <c r="G192" s="36"/>
      <c r="H192" s="41"/>
    </row>
    <row r="193" spans="1:8" s="2" customFormat="1" ht="16.899999999999999" customHeight="1">
      <c r="A193" s="36"/>
      <c r="B193" s="41"/>
      <c r="C193" s="254" t="s">
        <v>1328</v>
      </c>
      <c r="D193" s="36"/>
      <c r="E193" s="36"/>
      <c r="F193" s="36"/>
      <c r="G193" s="36"/>
      <c r="H193" s="41"/>
    </row>
    <row r="194" spans="1:8" s="2" customFormat="1" ht="16.899999999999999" customHeight="1">
      <c r="A194" s="36"/>
      <c r="B194" s="41"/>
      <c r="C194" s="252" t="s">
        <v>659</v>
      </c>
      <c r="D194" s="252" t="s">
        <v>1390</v>
      </c>
      <c r="E194" s="19" t="s">
        <v>91</v>
      </c>
      <c r="F194" s="253">
        <v>12</v>
      </c>
      <c r="G194" s="36"/>
      <c r="H194" s="41"/>
    </row>
    <row r="195" spans="1:8" s="2" customFormat="1" ht="16.899999999999999" customHeight="1">
      <c r="A195" s="36"/>
      <c r="B195" s="41"/>
      <c r="C195" s="252" t="s">
        <v>679</v>
      </c>
      <c r="D195" s="252" t="s">
        <v>1391</v>
      </c>
      <c r="E195" s="19" t="s">
        <v>291</v>
      </c>
      <c r="F195" s="253">
        <v>230.4</v>
      </c>
      <c r="G195" s="36"/>
      <c r="H195" s="41"/>
    </row>
    <row r="196" spans="1:8" s="2" customFormat="1" ht="16.899999999999999" customHeight="1">
      <c r="A196" s="36"/>
      <c r="B196" s="41"/>
      <c r="C196" s="252" t="s">
        <v>734</v>
      </c>
      <c r="D196" s="252" t="s">
        <v>1392</v>
      </c>
      <c r="E196" s="19" t="s">
        <v>91</v>
      </c>
      <c r="F196" s="253">
        <v>17.417000000000002</v>
      </c>
      <c r="G196" s="36"/>
      <c r="H196" s="41"/>
    </row>
    <row r="197" spans="1:8" s="2" customFormat="1" ht="16.899999999999999" customHeight="1">
      <c r="A197" s="36"/>
      <c r="B197" s="41"/>
      <c r="C197" s="252" t="s">
        <v>746</v>
      </c>
      <c r="D197" s="252" t="s">
        <v>1393</v>
      </c>
      <c r="E197" s="19" t="s">
        <v>91</v>
      </c>
      <c r="F197" s="253">
        <v>17.417000000000002</v>
      </c>
      <c r="G197" s="36"/>
      <c r="H197" s="41"/>
    </row>
    <row r="198" spans="1:8" s="2" customFormat="1" ht="16.899999999999999" customHeight="1">
      <c r="A198" s="36"/>
      <c r="B198" s="41"/>
      <c r="C198" s="252" t="s">
        <v>761</v>
      </c>
      <c r="D198" s="252" t="s">
        <v>1394</v>
      </c>
      <c r="E198" s="19" t="s">
        <v>91</v>
      </c>
      <c r="F198" s="253">
        <v>12</v>
      </c>
      <c r="G198" s="36"/>
      <c r="H198" s="41"/>
    </row>
    <row r="199" spans="1:8" s="2" customFormat="1" ht="16.899999999999999" customHeight="1">
      <c r="A199" s="36"/>
      <c r="B199" s="41"/>
      <c r="C199" s="252" t="s">
        <v>766</v>
      </c>
      <c r="D199" s="252" t="s">
        <v>1395</v>
      </c>
      <c r="E199" s="19" t="s">
        <v>91</v>
      </c>
      <c r="F199" s="253">
        <v>17.417000000000002</v>
      </c>
      <c r="G199" s="36"/>
      <c r="H199" s="41"/>
    </row>
    <row r="200" spans="1:8" s="2" customFormat="1" ht="16.899999999999999" customHeight="1">
      <c r="A200" s="36"/>
      <c r="B200" s="41"/>
      <c r="C200" s="248" t="s">
        <v>134</v>
      </c>
      <c r="D200" s="249" t="s">
        <v>135</v>
      </c>
      <c r="E200" s="250" t="s">
        <v>96</v>
      </c>
      <c r="F200" s="251">
        <v>21.3</v>
      </c>
      <c r="G200" s="36"/>
      <c r="H200" s="41"/>
    </row>
    <row r="201" spans="1:8" s="2" customFormat="1" ht="16.899999999999999" customHeight="1">
      <c r="A201" s="36"/>
      <c r="B201" s="41"/>
      <c r="C201" s="252" t="s">
        <v>19</v>
      </c>
      <c r="D201" s="252" t="s">
        <v>1311</v>
      </c>
      <c r="E201" s="19" t="s">
        <v>19</v>
      </c>
      <c r="F201" s="253">
        <v>0</v>
      </c>
      <c r="G201" s="36"/>
      <c r="H201" s="41"/>
    </row>
    <row r="202" spans="1:8" s="2" customFormat="1" ht="16.899999999999999" customHeight="1">
      <c r="A202" s="36"/>
      <c r="B202" s="41"/>
      <c r="C202" s="252" t="s">
        <v>19</v>
      </c>
      <c r="D202" s="252" t="s">
        <v>75</v>
      </c>
      <c r="E202" s="19" t="s">
        <v>19</v>
      </c>
      <c r="F202" s="253">
        <v>0</v>
      </c>
      <c r="G202" s="36"/>
      <c r="H202" s="41"/>
    </row>
    <row r="203" spans="1:8" s="2" customFormat="1" ht="16.899999999999999" customHeight="1">
      <c r="A203" s="36"/>
      <c r="B203" s="41"/>
      <c r="C203" s="252" t="s">
        <v>19</v>
      </c>
      <c r="D203" s="252" t="s">
        <v>1315</v>
      </c>
      <c r="E203" s="19" t="s">
        <v>19</v>
      </c>
      <c r="F203" s="253">
        <v>0</v>
      </c>
      <c r="G203" s="36"/>
      <c r="H203" s="41"/>
    </row>
    <row r="204" spans="1:8" s="2" customFormat="1" ht="16.899999999999999" customHeight="1">
      <c r="A204" s="36"/>
      <c r="B204" s="41"/>
      <c r="C204" s="252" t="s">
        <v>19</v>
      </c>
      <c r="D204" s="252" t="s">
        <v>1396</v>
      </c>
      <c r="E204" s="19" t="s">
        <v>19</v>
      </c>
      <c r="F204" s="253">
        <v>2.4</v>
      </c>
      <c r="G204" s="36"/>
      <c r="H204" s="41"/>
    </row>
    <row r="205" spans="1:8" s="2" customFormat="1" ht="16.899999999999999" customHeight="1">
      <c r="A205" s="36"/>
      <c r="B205" s="41"/>
      <c r="C205" s="252" t="s">
        <v>19</v>
      </c>
      <c r="D205" s="252" t="s">
        <v>1318</v>
      </c>
      <c r="E205" s="19" t="s">
        <v>19</v>
      </c>
      <c r="F205" s="253">
        <v>0</v>
      </c>
      <c r="G205" s="36"/>
      <c r="H205" s="41"/>
    </row>
    <row r="206" spans="1:8" s="2" customFormat="1" ht="16.899999999999999" customHeight="1">
      <c r="A206" s="36"/>
      <c r="B206" s="41"/>
      <c r="C206" s="252" t="s">
        <v>19</v>
      </c>
      <c r="D206" s="252" t="s">
        <v>75</v>
      </c>
      <c r="E206" s="19" t="s">
        <v>19</v>
      </c>
      <c r="F206" s="253">
        <v>0</v>
      </c>
      <c r="G206" s="36"/>
      <c r="H206" s="41"/>
    </row>
    <row r="207" spans="1:8" s="2" customFormat="1" ht="16.899999999999999" customHeight="1">
      <c r="A207" s="36"/>
      <c r="B207" s="41"/>
      <c r="C207" s="252" t="s">
        <v>19</v>
      </c>
      <c r="D207" s="252" t="s">
        <v>1321</v>
      </c>
      <c r="E207" s="19" t="s">
        <v>19</v>
      </c>
      <c r="F207" s="253">
        <v>0</v>
      </c>
      <c r="G207" s="36"/>
      <c r="H207" s="41"/>
    </row>
    <row r="208" spans="1:8" s="2" customFormat="1" ht="16.899999999999999" customHeight="1">
      <c r="A208" s="36"/>
      <c r="B208" s="41"/>
      <c r="C208" s="252" t="s">
        <v>19</v>
      </c>
      <c r="D208" s="252" t="s">
        <v>97</v>
      </c>
      <c r="E208" s="19" t="s">
        <v>19</v>
      </c>
      <c r="F208" s="253">
        <v>9</v>
      </c>
      <c r="G208" s="36"/>
      <c r="H208" s="41"/>
    </row>
    <row r="209" spans="1:8" s="2" customFormat="1" ht="16.899999999999999" customHeight="1">
      <c r="A209" s="36"/>
      <c r="B209" s="41"/>
      <c r="C209" s="252" t="s">
        <v>19</v>
      </c>
      <c r="D209" s="252" t="s">
        <v>1324</v>
      </c>
      <c r="E209" s="19" t="s">
        <v>19</v>
      </c>
      <c r="F209" s="253">
        <v>0</v>
      </c>
      <c r="G209" s="36"/>
      <c r="H209" s="41"/>
    </row>
    <row r="210" spans="1:8" s="2" customFormat="1" ht="16.899999999999999" customHeight="1">
      <c r="A210" s="36"/>
      <c r="B210" s="41"/>
      <c r="C210" s="252" t="s">
        <v>19</v>
      </c>
      <c r="D210" s="252" t="s">
        <v>75</v>
      </c>
      <c r="E210" s="19" t="s">
        <v>19</v>
      </c>
      <c r="F210" s="253">
        <v>0</v>
      </c>
      <c r="G210" s="36"/>
      <c r="H210" s="41"/>
    </row>
    <row r="211" spans="1:8" s="2" customFormat="1" ht="16.899999999999999" customHeight="1">
      <c r="A211" s="36"/>
      <c r="B211" s="41"/>
      <c r="C211" s="252" t="s">
        <v>19</v>
      </c>
      <c r="D211" s="252" t="s">
        <v>1326</v>
      </c>
      <c r="E211" s="19" t="s">
        <v>19</v>
      </c>
      <c r="F211" s="253">
        <v>0</v>
      </c>
      <c r="G211" s="36"/>
      <c r="H211" s="41"/>
    </row>
    <row r="212" spans="1:8" s="2" customFormat="1" ht="16.899999999999999" customHeight="1">
      <c r="A212" s="36"/>
      <c r="B212" s="41"/>
      <c r="C212" s="252" t="s">
        <v>19</v>
      </c>
      <c r="D212" s="252" t="s">
        <v>1397</v>
      </c>
      <c r="E212" s="19" t="s">
        <v>19</v>
      </c>
      <c r="F212" s="253">
        <v>3.4</v>
      </c>
      <c r="G212" s="36"/>
      <c r="H212" s="41"/>
    </row>
    <row r="213" spans="1:8" s="2" customFormat="1" ht="16.899999999999999" customHeight="1">
      <c r="A213" s="36"/>
      <c r="B213" s="41"/>
      <c r="C213" s="252" t="s">
        <v>19</v>
      </c>
      <c r="D213" s="252" t="s">
        <v>1330</v>
      </c>
      <c r="E213" s="19" t="s">
        <v>19</v>
      </c>
      <c r="F213" s="253">
        <v>0</v>
      </c>
      <c r="G213" s="36"/>
      <c r="H213" s="41"/>
    </row>
    <row r="214" spans="1:8" s="2" customFormat="1" ht="16.899999999999999" customHeight="1">
      <c r="A214" s="36"/>
      <c r="B214" s="41"/>
      <c r="C214" s="252" t="s">
        <v>19</v>
      </c>
      <c r="D214" s="252" t="s">
        <v>75</v>
      </c>
      <c r="E214" s="19" t="s">
        <v>19</v>
      </c>
      <c r="F214" s="253">
        <v>0</v>
      </c>
      <c r="G214" s="36"/>
      <c r="H214" s="41"/>
    </row>
    <row r="215" spans="1:8" s="2" customFormat="1" ht="16.899999999999999" customHeight="1">
      <c r="A215" s="36"/>
      <c r="B215" s="41"/>
      <c r="C215" s="252" t="s">
        <v>19</v>
      </c>
      <c r="D215" s="252" t="s">
        <v>1333</v>
      </c>
      <c r="E215" s="19" t="s">
        <v>19</v>
      </c>
      <c r="F215" s="253">
        <v>0</v>
      </c>
      <c r="G215" s="36"/>
      <c r="H215" s="41"/>
    </row>
    <row r="216" spans="1:8" s="2" customFormat="1" ht="16.899999999999999" customHeight="1">
      <c r="A216" s="36"/>
      <c r="B216" s="41"/>
      <c r="C216" s="252" t="s">
        <v>19</v>
      </c>
      <c r="D216" s="252" t="s">
        <v>75</v>
      </c>
      <c r="E216" s="19" t="s">
        <v>19</v>
      </c>
      <c r="F216" s="253">
        <v>0</v>
      </c>
      <c r="G216" s="36"/>
      <c r="H216" s="41"/>
    </row>
    <row r="217" spans="1:8" s="2" customFormat="1" ht="16.899999999999999" customHeight="1">
      <c r="A217" s="36"/>
      <c r="B217" s="41"/>
      <c r="C217" s="252" t="s">
        <v>19</v>
      </c>
      <c r="D217" s="252" t="s">
        <v>1336</v>
      </c>
      <c r="E217" s="19" t="s">
        <v>19</v>
      </c>
      <c r="F217" s="253">
        <v>0</v>
      </c>
      <c r="G217" s="36"/>
      <c r="H217" s="41"/>
    </row>
    <row r="218" spans="1:8" s="2" customFormat="1" ht="16.899999999999999" customHeight="1">
      <c r="A218" s="36"/>
      <c r="B218" s="41"/>
      <c r="C218" s="252" t="s">
        <v>19</v>
      </c>
      <c r="D218" s="252" t="s">
        <v>1398</v>
      </c>
      <c r="E218" s="19" t="s">
        <v>19</v>
      </c>
      <c r="F218" s="253">
        <v>2.9</v>
      </c>
      <c r="G218" s="36"/>
      <c r="H218" s="41"/>
    </row>
    <row r="219" spans="1:8" s="2" customFormat="1" ht="16.899999999999999" customHeight="1">
      <c r="A219" s="36"/>
      <c r="B219" s="41"/>
      <c r="C219" s="252" t="s">
        <v>19</v>
      </c>
      <c r="D219" s="252" t="s">
        <v>1339</v>
      </c>
      <c r="E219" s="19" t="s">
        <v>19</v>
      </c>
      <c r="F219" s="253">
        <v>0</v>
      </c>
      <c r="G219" s="36"/>
      <c r="H219" s="41"/>
    </row>
    <row r="220" spans="1:8" s="2" customFormat="1" ht="16.899999999999999" customHeight="1">
      <c r="A220" s="36"/>
      <c r="B220" s="41"/>
      <c r="C220" s="252" t="s">
        <v>19</v>
      </c>
      <c r="D220" s="252" t="s">
        <v>1396</v>
      </c>
      <c r="E220" s="19" t="s">
        <v>19</v>
      </c>
      <c r="F220" s="253">
        <v>2.4</v>
      </c>
      <c r="G220" s="36"/>
      <c r="H220" s="41"/>
    </row>
    <row r="221" spans="1:8" s="2" customFormat="1" ht="16.899999999999999" customHeight="1">
      <c r="A221" s="36"/>
      <c r="B221" s="41"/>
      <c r="C221" s="252" t="s">
        <v>19</v>
      </c>
      <c r="D221" s="252" t="s">
        <v>1342</v>
      </c>
      <c r="E221" s="19" t="s">
        <v>19</v>
      </c>
      <c r="F221" s="253">
        <v>0</v>
      </c>
      <c r="G221" s="36"/>
      <c r="H221" s="41"/>
    </row>
    <row r="222" spans="1:8" s="2" customFormat="1" ht="16.899999999999999" customHeight="1">
      <c r="A222" s="36"/>
      <c r="B222" s="41"/>
      <c r="C222" s="252" t="s">
        <v>19</v>
      </c>
      <c r="D222" s="252" t="s">
        <v>1399</v>
      </c>
      <c r="E222" s="19" t="s">
        <v>19</v>
      </c>
      <c r="F222" s="253">
        <v>1.2</v>
      </c>
      <c r="G222" s="36"/>
      <c r="H222" s="41"/>
    </row>
    <row r="223" spans="1:8" s="2" customFormat="1" ht="16.899999999999999" customHeight="1">
      <c r="A223" s="36"/>
      <c r="B223" s="41"/>
      <c r="C223" s="252" t="s">
        <v>19</v>
      </c>
      <c r="D223" s="252" t="s">
        <v>323</v>
      </c>
      <c r="E223" s="19" t="s">
        <v>19</v>
      </c>
      <c r="F223" s="253">
        <v>21.3</v>
      </c>
      <c r="G223" s="36"/>
      <c r="H223" s="41"/>
    </row>
    <row r="224" spans="1:8" s="2" customFormat="1" ht="16.899999999999999" customHeight="1">
      <c r="A224" s="36"/>
      <c r="B224" s="41"/>
      <c r="C224" s="254" t="s">
        <v>1328</v>
      </c>
      <c r="D224" s="36"/>
      <c r="E224" s="36"/>
      <c r="F224" s="36"/>
      <c r="G224" s="36"/>
      <c r="H224" s="41"/>
    </row>
    <row r="225" spans="1:8" s="2" customFormat="1" ht="16.899999999999999" customHeight="1">
      <c r="A225" s="36"/>
      <c r="B225" s="41"/>
      <c r="C225" s="252" t="s">
        <v>311</v>
      </c>
      <c r="D225" s="252" t="s">
        <v>1400</v>
      </c>
      <c r="E225" s="19" t="s">
        <v>91</v>
      </c>
      <c r="F225" s="253">
        <v>56.54</v>
      </c>
      <c r="G225" s="36"/>
      <c r="H225" s="41"/>
    </row>
    <row r="226" spans="1:8" s="2" customFormat="1" ht="16.899999999999999" customHeight="1">
      <c r="A226" s="36"/>
      <c r="B226" s="41"/>
      <c r="C226" s="252" t="s">
        <v>603</v>
      </c>
      <c r="D226" s="252" t="s">
        <v>1401</v>
      </c>
      <c r="E226" s="19" t="s">
        <v>96</v>
      </c>
      <c r="F226" s="253">
        <v>22.364999999999998</v>
      </c>
      <c r="G226" s="36"/>
      <c r="H226" s="41"/>
    </row>
    <row r="227" spans="1:8" s="2" customFormat="1" ht="16.899999999999999" customHeight="1">
      <c r="A227" s="36"/>
      <c r="B227" s="41"/>
      <c r="C227" s="248" t="s">
        <v>137</v>
      </c>
      <c r="D227" s="249" t="s">
        <v>138</v>
      </c>
      <c r="E227" s="250" t="s">
        <v>96</v>
      </c>
      <c r="F227" s="251">
        <v>118.2</v>
      </c>
      <c r="G227" s="36"/>
      <c r="H227" s="41"/>
    </row>
    <row r="228" spans="1:8" s="2" customFormat="1" ht="16.899999999999999" customHeight="1">
      <c r="A228" s="36"/>
      <c r="B228" s="41"/>
      <c r="C228" s="252" t="s">
        <v>19</v>
      </c>
      <c r="D228" s="252" t="s">
        <v>1311</v>
      </c>
      <c r="E228" s="19" t="s">
        <v>19</v>
      </c>
      <c r="F228" s="253">
        <v>0</v>
      </c>
      <c r="G228" s="36"/>
      <c r="H228" s="41"/>
    </row>
    <row r="229" spans="1:8" s="2" customFormat="1" ht="16.899999999999999" customHeight="1">
      <c r="A229" s="36"/>
      <c r="B229" s="41"/>
      <c r="C229" s="252" t="s">
        <v>19</v>
      </c>
      <c r="D229" s="252" t="s">
        <v>1402</v>
      </c>
      <c r="E229" s="19" t="s">
        <v>19</v>
      </c>
      <c r="F229" s="253">
        <v>13.5</v>
      </c>
      <c r="G229" s="36"/>
      <c r="H229" s="41"/>
    </row>
    <row r="230" spans="1:8" s="2" customFormat="1" ht="16.899999999999999" customHeight="1">
      <c r="A230" s="36"/>
      <c r="B230" s="41"/>
      <c r="C230" s="252" t="s">
        <v>19</v>
      </c>
      <c r="D230" s="252" t="s">
        <v>1315</v>
      </c>
      <c r="E230" s="19" t="s">
        <v>19</v>
      </c>
      <c r="F230" s="253">
        <v>0</v>
      </c>
      <c r="G230" s="36"/>
      <c r="H230" s="41"/>
    </row>
    <row r="231" spans="1:8" s="2" customFormat="1" ht="16.899999999999999" customHeight="1">
      <c r="A231" s="36"/>
      <c r="B231" s="41"/>
      <c r="C231" s="252" t="s">
        <v>19</v>
      </c>
      <c r="D231" s="252" t="s">
        <v>1403</v>
      </c>
      <c r="E231" s="19" t="s">
        <v>19</v>
      </c>
      <c r="F231" s="253">
        <v>9.6</v>
      </c>
      <c r="G231" s="36"/>
      <c r="H231" s="41"/>
    </row>
    <row r="232" spans="1:8" s="2" customFormat="1" ht="16.899999999999999" customHeight="1">
      <c r="A232" s="36"/>
      <c r="B232" s="41"/>
      <c r="C232" s="252" t="s">
        <v>19</v>
      </c>
      <c r="D232" s="252" t="s">
        <v>1318</v>
      </c>
      <c r="E232" s="19" t="s">
        <v>19</v>
      </c>
      <c r="F232" s="253">
        <v>0</v>
      </c>
      <c r="G232" s="36"/>
      <c r="H232" s="41"/>
    </row>
    <row r="233" spans="1:8" s="2" customFormat="1" ht="16.899999999999999" customHeight="1">
      <c r="A233" s="36"/>
      <c r="B233" s="41"/>
      <c r="C233" s="252" t="s">
        <v>19</v>
      </c>
      <c r="D233" s="252" t="s">
        <v>1396</v>
      </c>
      <c r="E233" s="19" t="s">
        <v>19</v>
      </c>
      <c r="F233" s="253">
        <v>2.4</v>
      </c>
      <c r="G233" s="36"/>
      <c r="H233" s="41"/>
    </row>
    <row r="234" spans="1:8" s="2" customFormat="1" ht="16.899999999999999" customHeight="1">
      <c r="A234" s="36"/>
      <c r="B234" s="41"/>
      <c r="C234" s="252" t="s">
        <v>19</v>
      </c>
      <c r="D234" s="252" t="s">
        <v>1321</v>
      </c>
      <c r="E234" s="19" t="s">
        <v>19</v>
      </c>
      <c r="F234" s="253">
        <v>0</v>
      </c>
      <c r="G234" s="36"/>
      <c r="H234" s="41"/>
    </row>
    <row r="235" spans="1:8" s="2" customFormat="1" ht="16.899999999999999" customHeight="1">
      <c r="A235" s="36"/>
      <c r="B235" s="41"/>
      <c r="C235" s="252" t="s">
        <v>19</v>
      </c>
      <c r="D235" s="252" t="s">
        <v>1404</v>
      </c>
      <c r="E235" s="19" t="s">
        <v>19</v>
      </c>
      <c r="F235" s="253">
        <v>52.5</v>
      </c>
      <c r="G235" s="36"/>
      <c r="H235" s="41"/>
    </row>
    <row r="236" spans="1:8" s="2" customFormat="1" ht="16.899999999999999" customHeight="1">
      <c r="A236" s="36"/>
      <c r="B236" s="41"/>
      <c r="C236" s="252" t="s">
        <v>19</v>
      </c>
      <c r="D236" s="252" t="s">
        <v>1324</v>
      </c>
      <c r="E236" s="19" t="s">
        <v>19</v>
      </c>
      <c r="F236" s="253">
        <v>0</v>
      </c>
      <c r="G236" s="36"/>
      <c r="H236" s="41"/>
    </row>
    <row r="237" spans="1:8" s="2" customFormat="1" ht="16.899999999999999" customHeight="1">
      <c r="A237" s="36"/>
      <c r="B237" s="41"/>
      <c r="C237" s="252" t="s">
        <v>19</v>
      </c>
      <c r="D237" s="252" t="s">
        <v>1396</v>
      </c>
      <c r="E237" s="19" t="s">
        <v>19</v>
      </c>
      <c r="F237" s="253">
        <v>2.4</v>
      </c>
      <c r="G237" s="36"/>
      <c r="H237" s="41"/>
    </row>
    <row r="238" spans="1:8" s="2" customFormat="1" ht="16.899999999999999" customHeight="1">
      <c r="A238" s="36"/>
      <c r="B238" s="41"/>
      <c r="C238" s="252" t="s">
        <v>19</v>
      </c>
      <c r="D238" s="252" t="s">
        <v>1326</v>
      </c>
      <c r="E238" s="19" t="s">
        <v>19</v>
      </c>
      <c r="F238" s="253">
        <v>0</v>
      </c>
      <c r="G238" s="36"/>
      <c r="H238" s="41"/>
    </row>
    <row r="239" spans="1:8" s="2" customFormat="1" ht="16.899999999999999" customHeight="1">
      <c r="A239" s="36"/>
      <c r="B239" s="41"/>
      <c r="C239" s="252" t="s">
        <v>19</v>
      </c>
      <c r="D239" s="252" t="s">
        <v>1405</v>
      </c>
      <c r="E239" s="19" t="s">
        <v>19</v>
      </c>
      <c r="F239" s="253">
        <v>17</v>
      </c>
      <c r="G239" s="36"/>
      <c r="H239" s="41"/>
    </row>
    <row r="240" spans="1:8" s="2" customFormat="1" ht="16.899999999999999" customHeight="1">
      <c r="A240" s="36"/>
      <c r="B240" s="41"/>
      <c r="C240" s="252" t="s">
        <v>19</v>
      </c>
      <c r="D240" s="252" t="s">
        <v>1330</v>
      </c>
      <c r="E240" s="19" t="s">
        <v>19</v>
      </c>
      <c r="F240" s="253">
        <v>0</v>
      </c>
      <c r="G240" s="36"/>
      <c r="H240" s="41"/>
    </row>
    <row r="241" spans="1:8" s="2" customFormat="1" ht="16.899999999999999" customHeight="1">
      <c r="A241" s="36"/>
      <c r="B241" s="41"/>
      <c r="C241" s="252" t="s">
        <v>19</v>
      </c>
      <c r="D241" s="252" t="s">
        <v>1406</v>
      </c>
      <c r="E241" s="19" t="s">
        <v>19</v>
      </c>
      <c r="F241" s="253">
        <v>8.4</v>
      </c>
      <c r="G241" s="36"/>
      <c r="H241" s="41"/>
    </row>
    <row r="242" spans="1:8" s="2" customFormat="1" ht="16.899999999999999" customHeight="1">
      <c r="A242" s="36"/>
      <c r="B242" s="41"/>
      <c r="C242" s="252" t="s">
        <v>19</v>
      </c>
      <c r="D242" s="252" t="s">
        <v>1333</v>
      </c>
      <c r="E242" s="19" t="s">
        <v>19</v>
      </c>
      <c r="F242" s="253">
        <v>0</v>
      </c>
      <c r="G242" s="36"/>
      <c r="H242" s="41"/>
    </row>
    <row r="243" spans="1:8" s="2" customFormat="1" ht="16.899999999999999" customHeight="1">
      <c r="A243" s="36"/>
      <c r="B243" s="41"/>
      <c r="C243" s="252" t="s">
        <v>19</v>
      </c>
      <c r="D243" s="252" t="s">
        <v>1399</v>
      </c>
      <c r="E243" s="19" t="s">
        <v>19</v>
      </c>
      <c r="F243" s="253">
        <v>1.2</v>
      </c>
      <c r="G243" s="36"/>
      <c r="H243" s="41"/>
    </row>
    <row r="244" spans="1:8" s="2" customFormat="1" ht="16.899999999999999" customHeight="1">
      <c r="A244" s="36"/>
      <c r="B244" s="41"/>
      <c r="C244" s="252" t="s">
        <v>19</v>
      </c>
      <c r="D244" s="252" t="s">
        <v>1336</v>
      </c>
      <c r="E244" s="19" t="s">
        <v>19</v>
      </c>
      <c r="F244" s="253">
        <v>0</v>
      </c>
      <c r="G244" s="36"/>
      <c r="H244" s="41"/>
    </row>
    <row r="245" spans="1:8" s="2" customFormat="1" ht="16.899999999999999" customHeight="1">
      <c r="A245" s="36"/>
      <c r="B245" s="41"/>
      <c r="C245" s="252" t="s">
        <v>19</v>
      </c>
      <c r="D245" s="252" t="s">
        <v>1407</v>
      </c>
      <c r="E245" s="19" t="s">
        <v>19</v>
      </c>
      <c r="F245" s="253">
        <v>11.2</v>
      </c>
      <c r="G245" s="36"/>
      <c r="H245" s="41"/>
    </row>
    <row r="246" spans="1:8" s="2" customFormat="1" ht="16.899999999999999" customHeight="1">
      <c r="A246" s="36"/>
      <c r="B246" s="41"/>
      <c r="C246" s="252" t="s">
        <v>19</v>
      </c>
      <c r="D246" s="252" t="s">
        <v>323</v>
      </c>
      <c r="E246" s="19" t="s">
        <v>19</v>
      </c>
      <c r="F246" s="253">
        <v>118.2</v>
      </c>
      <c r="G246" s="36"/>
      <c r="H246" s="41"/>
    </row>
    <row r="247" spans="1:8" s="2" customFormat="1" ht="16.899999999999999" customHeight="1">
      <c r="A247" s="36"/>
      <c r="B247" s="41"/>
      <c r="C247" s="254" t="s">
        <v>1328</v>
      </c>
      <c r="D247" s="36"/>
      <c r="E247" s="36"/>
      <c r="F247" s="36"/>
      <c r="G247" s="36"/>
      <c r="H247" s="41"/>
    </row>
    <row r="248" spans="1:8" s="2" customFormat="1" ht="16.899999999999999" customHeight="1">
      <c r="A248" s="36"/>
      <c r="B248" s="41"/>
      <c r="C248" s="252" t="s">
        <v>311</v>
      </c>
      <c r="D248" s="252" t="s">
        <v>1400</v>
      </c>
      <c r="E248" s="19" t="s">
        <v>91</v>
      </c>
      <c r="F248" s="253">
        <v>56.54</v>
      </c>
      <c r="G248" s="36"/>
      <c r="H248" s="41"/>
    </row>
    <row r="249" spans="1:8" s="2" customFormat="1" ht="16.899999999999999" customHeight="1">
      <c r="A249" s="36"/>
      <c r="B249" s="41"/>
      <c r="C249" s="252" t="s">
        <v>596</v>
      </c>
      <c r="D249" s="252" t="s">
        <v>1408</v>
      </c>
      <c r="E249" s="19" t="s">
        <v>96</v>
      </c>
      <c r="F249" s="253">
        <v>124.11</v>
      </c>
      <c r="G249" s="36"/>
      <c r="H249" s="41"/>
    </row>
    <row r="250" spans="1:8" s="2" customFormat="1" ht="16.899999999999999" customHeight="1">
      <c r="A250" s="36"/>
      <c r="B250" s="41"/>
      <c r="C250" s="248" t="s">
        <v>140</v>
      </c>
      <c r="D250" s="249" t="s">
        <v>141</v>
      </c>
      <c r="E250" s="250" t="s">
        <v>96</v>
      </c>
      <c r="F250" s="251">
        <v>26.2</v>
      </c>
      <c r="G250" s="36"/>
      <c r="H250" s="41"/>
    </row>
    <row r="251" spans="1:8" s="2" customFormat="1" ht="16.899999999999999" customHeight="1">
      <c r="A251" s="36"/>
      <c r="B251" s="41"/>
      <c r="C251" s="252" t="s">
        <v>19</v>
      </c>
      <c r="D251" s="252" t="s">
        <v>1336</v>
      </c>
      <c r="E251" s="19" t="s">
        <v>19</v>
      </c>
      <c r="F251" s="253">
        <v>0</v>
      </c>
      <c r="G251" s="36"/>
      <c r="H251" s="41"/>
    </row>
    <row r="252" spans="1:8" s="2" customFormat="1" ht="16.899999999999999" customHeight="1">
      <c r="A252" s="36"/>
      <c r="B252" s="41"/>
      <c r="C252" s="252" t="s">
        <v>19</v>
      </c>
      <c r="D252" s="252" t="s">
        <v>1409</v>
      </c>
      <c r="E252" s="19" t="s">
        <v>19</v>
      </c>
      <c r="F252" s="253">
        <v>5.6</v>
      </c>
      <c r="G252" s="36"/>
      <c r="H252" s="41"/>
    </row>
    <row r="253" spans="1:8" s="2" customFormat="1" ht="16.899999999999999" customHeight="1">
      <c r="A253" s="36"/>
      <c r="B253" s="41"/>
      <c r="C253" s="252" t="s">
        <v>19</v>
      </c>
      <c r="D253" s="252" t="s">
        <v>1339</v>
      </c>
      <c r="E253" s="19" t="s">
        <v>19</v>
      </c>
      <c r="F253" s="253">
        <v>0</v>
      </c>
      <c r="G253" s="36"/>
      <c r="H253" s="41"/>
    </row>
    <row r="254" spans="1:8" s="2" customFormat="1" ht="16.899999999999999" customHeight="1">
      <c r="A254" s="36"/>
      <c r="B254" s="41"/>
      <c r="C254" s="252" t="s">
        <v>19</v>
      </c>
      <c r="D254" s="252" t="s">
        <v>1410</v>
      </c>
      <c r="E254" s="19" t="s">
        <v>19</v>
      </c>
      <c r="F254" s="253">
        <v>11.6</v>
      </c>
      <c r="G254" s="36"/>
      <c r="H254" s="41"/>
    </row>
    <row r="255" spans="1:8" s="2" customFormat="1" ht="16.899999999999999" customHeight="1">
      <c r="A255" s="36"/>
      <c r="B255" s="41"/>
      <c r="C255" s="252" t="s">
        <v>19</v>
      </c>
      <c r="D255" s="252" t="s">
        <v>1342</v>
      </c>
      <c r="E255" s="19" t="s">
        <v>19</v>
      </c>
      <c r="F255" s="253">
        <v>0</v>
      </c>
      <c r="G255" s="36"/>
      <c r="H255" s="41"/>
    </row>
    <row r="256" spans="1:8" s="2" customFormat="1" ht="16.899999999999999" customHeight="1">
      <c r="A256" s="36"/>
      <c r="B256" s="41"/>
      <c r="C256" s="252" t="s">
        <v>19</v>
      </c>
      <c r="D256" s="252" t="s">
        <v>97</v>
      </c>
      <c r="E256" s="19" t="s">
        <v>19</v>
      </c>
      <c r="F256" s="253">
        <v>9</v>
      </c>
      <c r="G256" s="36"/>
      <c r="H256" s="41"/>
    </row>
    <row r="257" spans="1:8" s="2" customFormat="1" ht="16.899999999999999" customHeight="1">
      <c r="A257" s="36"/>
      <c r="B257" s="41"/>
      <c r="C257" s="252" t="s">
        <v>19</v>
      </c>
      <c r="D257" s="252" t="s">
        <v>323</v>
      </c>
      <c r="E257" s="19" t="s">
        <v>19</v>
      </c>
      <c r="F257" s="253">
        <v>26.2</v>
      </c>
      <c r="G257" s="36"/>
      <c r="H257" s="41"/>
    </row>
    <row r="258" spans="1:8" s="2" customFormat="1" ht="16.899999999999999" customHeight="1">
      <c r="A258" s="36"/>
      <c r="B258" s="41"/>
      <c r="C258" s="254" t="s">
        <v>1328</v>
      </c>
      <c r="D258" s="36"/>
      <c r="E258" s="36"/>
      <c r="F258" s="36"/>
      <c r="G258" s="36"/>
      <c r="H258" s="41"/>
    </row>
    <row r="259" spans="1:8" s="2" customFormat="1" ht="16.899999999999999" customHeight="1">
      <c r="A259" s="36"/>
      <c r="B259" s="41"/>
      <c r="C259" s="252" t="s">
        <v>311</v>
      </c>
      <c r="D259" s="252" t="s">
        <v>1400</v>
      </c>
      <c r="E259" s="19" t="s">
        <v>91</v>
      </c>
      <c r="F259" s="253">
        <v>56.54</v>
      </c>
      <c r="G259" s="36"/>
      <c r="H259" s="41"/>
    </row>
    <row r="260" spans="1:8" s="2" customFormat="1" ht="22.5">
      <c r="A260" s="36"/>
      <c r="B260" s="41"/>
      <c r="C260" s="252" t="s">
        <v>621</v>
      </c>
      <c r="D260" s="252" t="s">
        <v>1411</v>
      </c>
      <c r="E260" s="19" t="s">
        <v>96</v>
      </c>
      <c r="F260" s="253">
        <v>27.51</v>
      </c>
      <c r="G260" s="36"/>
      <c r="H260" s="41"/>
    </row>
    <row r="261" spans="1:8" s="2" customFormat="1" ht="16.899999999999999" customHeight="1">
      <c r="A261" s="36"/>
      <c r="B261" s="41"/>
      <c r="C261" s="248" t="s">
        <v>149</v>
      </c>
      <c r="D261" s="249" t="s">
        <v>150</v>
      </c>
      <c r="E261" s="250" t="s">
        <v>96</v>
      </c>
      <c r="F261" s="251">
        <v>146</v>
      </c>
      <c r="G261" s="36"/>
      <c r="H261" s="41"/>
    </row>
    <row r="262" spans="1:8" s="2" customFormat="1" ht="16.899999999999999" customHeight="1">
      <c r="A262" s="36"/>
      <c r="B262" s="41"/>
      <c r="C262" s="252" t="s">
        <v>19</v>
      </c>
      <c r="D262" s="252" t="s">
        <v>1311</v>
      </c>
      <c r="E262" s="19" t="s">
        <v>19</v>
      </c>
      <c r="F262" s="253">
        <v>0</v>
      </c>
      <c r="G262" s="36"/>
      <c r="H262" s="41"/>
    </row>
    <row r="263" spans="1:8" s="2" customFormat="1" ht="16.899999999999999" customHeight="1">
      <c r="A263" s="36"/>
      <c r="B263" s="41"/>
      <c r="C263" s="252" t="s">
        <v>19</v>
      </c>
      <c r="D263" s="252" t="s">
        <v>1412</v>
      </c>
      <c r="E263" s="19" t="s">
        <v>19</v>
      </c>
      <c r="F263" s="253">
        <v>14.5</v>
      </c>
      <c r="G263" s="36"/>
      <c r="H263" s="41"/>
    </row>
    <row r="264" spans="1:8" s="2" customFormat="1" ht="16.899999999999999" customHeight="1">
      <c r="A264" s="36"/>
      <c r="B264" s="41"/>
      <c r="C264" s="252" t="s">
        <v>19</v>
      </c>
      <c r="D264" s="252" t="s">
        <v>1315</v>
      </c>
      <c r="E264" s="19" t="s">
        <v>19</v>
      </c>
      <c r="F264" s="253">
        <v>0</v>
      </c>
      <c r="G264" s="36"/>
      <c r="H264" s="41"/>
    </row>
    <row r="265" spans="1:8" s="2" customFormat="1" ht="16.899999999999999" customHeight="1">
      <c r="A265" s="36"/>
      <c r="B265" s="41"/>
      <c r="C265" s="252" t="s">
        <v>19</v>
      </c>
      <c r="D265" s="252" t="s">
        <v>101</v>
      </c>
      <c r="E265" s="19" t="s">
        <v>19</v>
      </c>
      <c r="F265" s="253">
        <v>15</v>
      </c>
      <c r="G265" s="36"/>
      <c r="H265" s="41"/>
    </row>
    <row r="266" spans="1:8" s="2" customFormat="1" ht="16.899999999999999" customHeight="1">
      <c r="A266" s="36"/>
      <c r="B266" s="41"/>
      <c r="C266" s="252" t="s">
        <v>19</v>
      </c>
      <c r="D266" s="252" t="s">
        <v>1318</v>
      </c>
      <c r="E266" s="19" t="s">
        <v>19</v>
      </c>
      <c r="F266" s="253">
        <v>0</v>
      </c>
      <c r="G266" s="36"/>
      <c r="H266" s="41"/>
    </row>
    <row r="267" spans="1:8" s="2" customFormat="1" ht="16.899999999999999" customHeight="1">
      <c r="A267" s="36"/>
      <c r="B267" s="41"/>
      <c r="C267" s="252" t="s">
        <v>19</v>
      </c>
      <c r="D267" s="252" t="s">
        <v>75</v>
      </c>
      <c r="E267" s="19" t="s">
        <v>19</v>
      </c>
      <c r="F267" s="253">
        <v>0</v>
      </c>
      <c r="G267" s="36"/>
      <c r="H267" s="41"/>
    </row>
    <row r="268" spans="1:8" s="2" customFormat="1" ht="16.899999999999999" customHeight="1">
      <c r="A268" s="36"/>
      <c r="B268" s="41"/>
      <c r="C268" s="252" t="s">
        <v>19</v>
      </c>
      <c r="D268" s="252" t="s">
        <v>1321</v>
      </c>
      <c r="E268" s="19" t="s">
        <v>19</v>
      </c>
      <c r="F268" s="253">
        <v>0</v>
      </c>
      <c r="G268" s="36"/>
      <c r="H268" s="41"/>
    </row>
    <row r="269" spans="1:8" s="2" customFormat="1" ht="16.899999999999999" customHeight="1">
      <c r="A269" s="36"/>
      <c r="B269" s="41"/>
      <c r="C269" s="252" t="s">
        <v>19</v>
      </c>
      <c r="D269" s="252" t="s">
        <v>1413</v>
      </c>
      <c r="E269" s="19" t="s">
        <v>19</v>
      </c>
      <c r="F269" s="253">
        <v>16</v>
      </c>
      <c r="G269" s="36"/>
      <c r="H269" s="41"/>
    </row>
    <row r="270" spans="1:8" s="2" customFormat="1" ht="16.899999999999999" customHeight="1">
      <c r="A270" s="36"/>
      <c r="B270" s="41"/>
      <c r="C270" s="252" t="s">
        <v>19</v>
      </c>
      <c r="D270" s="252" t="s">
        <v>1324</v>
      </c>
      <c r="E270" s="19" t="s">
        <v>19</v>
      </c>
      <c r="F270" s="253">
        <v>0</v>
      </c>
      <c r="G270" s="36"/>
      <c r="H270" s="41"/>
    </row>
    <row r="271" spans="1:8" s="2" customFormat="1" ht="16.899999999999999" customHeight="1">
      <c r="A271" s="36"/>
      <c r="B271" s="41"/>
      <c r="C271" s="252" t="s">
        <v>19</v>
      </c>
      <c r="D271" s="252" t="s">
        <v>441</v>
      </c>
      <c r="E271" s="19" t="s">
        <v>19</v>
      </c>
      <c r="F271" s="253">
        <v>14</v>
      </c>
      <c r="G271" s="36"/>
      <c r="H271" s="41"/>
    </row>
    <row r="272" spans="1:8" s="2" customFormat="1" ht="16.899999999999999" customHeight="1">
      <c r="A272" s="36"/>
      <c r="B272" s="41"/>
      <c r="C272" s="252" t="s">
        <v>19</v>
      </c>
      <c r="D272" s="252" t="s">
        <v>1326</v>
      </c>
      <c r="E272" s="19" t="s">
        <v>19</v>
      </c>
      <c r="F272" s="253">
        <v>0</v>
      </c>
      <c r="G272" s="36"/>
      <c r="H272" s="41"/>
    </row>
    <row r="273" spans="1:8" s="2" customFormat="1" ht="16.899999999999999" customHeight="1">
      <c r="A273" s="36"/>
      <c r="B273" s="41"/>
      <c r="C273" s="252" t="s">
        <v>19</v>
      </c>
      <c r="D273" s="252" t="s">
        <v>1414</v>
      </c>
      <c r="E273" s="19" t="s">
        <v>19</v>
      </c>
      <c r="F273" s="253">
        <v>29</v>
      </c>
      <c r="G273" s="36"/>
      <c r="H273" s="41"/>
    </row>
    <row r="274" spans="1:8" s="2" customFormat="1" ht="16.899999999999999" customHeight="1">
      <c r="A274" s="36"/>
      <c r="B274" s="41"/>
      <c r="C274" s="252" t="s">
        <v>19</v>
      </c>
      <c r="D274" s="252" t="s">
        <v>1330</v>
      </c>
      <c r="E274" s="19" t="s">
        <v>19</v>
      </c>
      <c r="F274" s="253">
        <v>0</v>
      </c>
      <c r="G274" s="36"/>
      <c r="H274" s="41"/>
    </row>
    <row r="275" spans="1:8" s="2" customFormat="1" ht="16.899999999999999" customHeight="1">
      <c r="A275" s="36"/>
      <c r="B275" s="41"/>
      <c r="C275" s="252" t="s">
        <v>19</v>
      </c>
      <c r="D275" s="252" t="s">
        <v>75</v>
      </c>
      <c r="E275" s="19" t="s">
        <v>19</v>
      </c>
      <c r="F275" s="253">
        <v>0</v>
      </c>
      <c r="G275" s="36"/>
      <c r="H275" s="41"/>
    </row>
    <row r="276" spans="1:8" s="2" customFormat="1" ht="16.899999999999999" customHeight="1">
      <c r="A276" s="36"/>
      <c r="B276" s="41"/>
      <c r="C276" s="252" t="s">
        <v>19</v>
      </c>
      <c r="D276" s="252" t="s">
        <v>1333</v>
      </c>
      <c r="E276" s="19" t="s">
        <v>19</v>
      </c>
      <c r="F276" s="253">
        <v>0</v>
      </c>
      <c r="G276" s="36"/>
      <c r="H276" s="41"/>
    </row>
    <row r="277" spans="1:8" s="2" customFormat="1" ht="16.899999999999999" customHeight="1">
      <c r="A277" s="36"/>
      <c r="B277" s="41"/>
      <c r="C277" s="252" t="s">
        <v>19</v>
      </c>
      <c r="D277" s="252" t="s">
        <v>75</v>
      </c>
      <c r="E277" s="19" t="s">
        <v>19</v>
      </c>
      <c r="F277" s="253">
        <v>0</v>
      </c>
      <c r="G277" s="36"/>
      <c r="H277" s="41"/>
    </row>
    <row r="278" spans="1:8" s="2" customFormat="1" ht="16.899999999999999" customHeight="1">
      <c r="A278" s="36"/>
      <c r="B278" s="41"/>
      <c r="C278" s="252" t="s">
        <v>19</v>
      </c>
      <c r="D278" s="252" t="s">
        <v>1336</v>
      </c>
      <c r="E278" s="19" t="s">
        <v>19</v>
      </c>
      <c r="F278" s="253">
        <v>0</v>
      </c>
      <c r="G278" s="36"/>
      <c r="H278" s="41"/>
    </row>
    <row r="279" spans="1:8" s="2" customFormat="1" ht="16.899999999999999" customHeight="1">
      <c r="A279" s="36"/>
      <c r="B279" s="41"/>
      <c r="C279" s="252" t="s">
        <v>19</v>
      </c>
      <c r="D279" s="252" t="s">
        <v>1415</v>
      </c>
      <c r="E279" s="19" t="s">
        <v>19</v>
      </c>
      <c r="F279" s="253">
        <v>5.5</v>
      </c>
      <c r="G279" s="36"/>
      <c r="H279" s="41"/>
    </row>
    <row r="280" spans="1:8" s="2" customFormat="1" ht="16.899999999999999" customHeight="1">
      <c r="A280" s="36"/>
      <c r="B280" s="41"/>
      <c r="C280" s="252" t="s">
        <v>19</v>
      </c>
      <c r="D280" s="252" t="s">
        <v>583</v>
      </c>
      <c r="E280" s="19" t="s">
        <v>19</v>
      </c>
      <c r="F280" s="253">
        <v>18</v>
      </c>
      <c r="G280" s="36"/>
      <c r="H280" s="41"/>
    </row>
    <row r="281" spans="1:8" s="2" customFormat="1" ht="16.899999999999999" customHeight="1">
      <c r="A281" s="36"/>
      <c r="B281" s="41"/>
      <c r="C281" s="252" t="s">
        <v>19</v>
      </c>
      <c r="D281" s="252" t="s">
        <v>101</v>
      </c>
      <c r="E281" s="19" t="s">
        <v>19</v>
      </c>
      <c r="F281" s="253">
        <v>15</v>
      </c>
      <c r="G281" s="36"/>
      <c r="H281" s="41"/>
    </row>
    <row r="282" spans="1:8" s="2" customFormat="1" ht="16.899999999999999" customHeight="1">
      <c r="A282" s="36"/>
      <c r="B282" s="41"/>
      <c r="C282" s="252" t="s">
        <v>19</v>
      </c>
      <c r="D282" s="252" t="s">
        <v>1339</v>
      </c>
      <c r="E282" s="19" t="s">
        <v>19</v>
      </c>
      <c r="F282" s="253">
        <v>0</v>
      </c>
      <c r="G282" s="36"/>
      <c r="H282" s="41"/>
    </row>
    <row r="283" spans="1:8" s="2" customFormat="1" ht="16.899999999999999" customHeight="1">
      <c r="A283" s="36"/>
      <c r="B283" s="41"/>
      <c r="C283" s="252" t="s">
        <v>19</v>
      </c>
      <c r="D283" s="252" t="s">
        <v>75</v>
      </c>
      <c r="E283" s="19" t="s">
        <v>19</v>
      </c>
      <c r="F283" s="253">
        <v>0</v>
      </c>
      <c r="G283" s="36"/>
      <c r="H283" s="41"/>
    </row>
    <row r="284" spans="1:8" s="2" customFormat="1" ht="16.899999999999999" customHeight="1">
      <c r="A284" s="36"/>
      <c r="B284" s="41"/>
      <c r="C284" s="252" t="s">
        <v>19</v>
      </c>
      <c r="D284" s="252" t="s">
        <v>1342</v>
      </c>
      <c r="E284" s="19" t="s">
        <v>19</v>
      </c>
      <c r="F284" s="253">
        <v>0</v>
      </c>
      <c r="G284" s="36"/>
      <c r="H284" s="41"/>
    </row>
    <row r="285" spans="1:8" s="2" customFormat="1" ht="16.899999999999999" customHeight="1">
      <c r="A285" s="36"/>
      <c r="B285" s="41"/>
      <c r="C285" s="252" t="s">
        <v>19</v>
      </c>
      <c r="D285" s="252" t="s">
        <v>1416</v>
      </c>
      <c r="E285" s="19" t="s">
        <v>19</v>
      </c>
      <c r="F285" s="253">
        <v>19</v>
      </c>
      <c r="G285" s="36"/>
      <c r="H285" s="41"/>
    </row>
    <row r="286" spans="1:8" s="2" customFormat="1" ht="16.899999999999999" customHeight="1">
      <c r="A286" s="36"/>
      <c r="B286" s="41"/>
      <c r="C286" s="252" t="s">
        <v>19</v>
      </c>
      <c r="D286" s="252" t="s">
        <v>323</v>
      </c>
      <c r="E286" s="19" t="s">
        <v>19</v>
      </c>
      <c r="F286" s="253">
        <v>146</v>
      </c>
      <c r="G286" s="36"/>
      <c r="H286" s="41"/>
    </row>
    <row r="287" spans="1:8" s="2" customFormat="1" ht="16.899999999999999" customHeight="1">
      <c r="A287" s="36"/>
      <c r="B287" s="41"/>
      <c r="C287" s="254" t="s">
        <v>1328</v>
      </c>
      <c r="D287" s="36"/>
      <c r="E287" s="36"/>
      <c r="F287" s="36"/>
      <c r="G287" s="36"/>
      <c r="H287" s="41"/>
    </row>
    <row r="288" spans="1:8" s="2" customFormat="1" ht="16.899999999999999" customHeight="1">
      <c r="A288" s="36"/>
      <c r="B288" s="41"/>
      <c r="C288" s="252" t="s">
        <v>645</v>
      </c>
      <c r="D288" s="252" t="s">
        <v>1417</v>
      </c>
      <c r="E288" s="19" t="s">
        <v>96</v>
      </c>
      <c r="F288" s="253">
        <v>153.30000000000001</v>
      </c>
      <c r="G288" s="36"/>
      <c r="H288" s="41"/>
    </row>
    <row r="289" spans="1:8" s="2" customFormat="1" ht="16.899999999999999" customHeight="1">
      <c r="A289" s="36"/>
      <c r="B289" s="41"/>
      <c r="C289" s="248" t="s">
        <v>152</v>
      </c>
      <c r="D289" s="249" t="s">
        <v>153</v>
      </c>
      <c r="E289" s="250" t="s">
        <v>96</v>
      </c>
      <c r="F289" s="251">
        <v>75.3</v>
      </c>
      <c r="G289" s="36"/>
      <c r="H289" s="41"/>
    </row>
    <row r="290" spans="1:8" s="2" customFormat="1" ht="16.899999999999999" customHeight="1">
      <c r="A290" s="36"/>
      <c r="B290" s="41"/>
      <c r="C290" s="252" t="s">
        <v>19</v>
      </c>
      <c r="D290" s="252" t="s">
        <v>1311</v>
      </c>
      <c r="E290" s="19" t="s">
        <v>19</v>
      </c>
      <c r="F290" s="253">
        <v>0</v>
      </c>
      <c r="G290" s="36"/>
      <c r="H290" s="41"/>
    </row>
    <row r="291" spans="1:8" s="2" customFormat="1" ht="16.899999999999999" customHeight="1">
      <c r="A291" s="36"/>
      <c r="B291" s="41"/>
      <c r="C291" s="252" t="s">
        <v>19</v>
      </c>
      <c r="D291" s="252" t="s">
        <v>1378</v>
      </c>
      <c r="E291" s="19" t="s">
        <v>19</v>
      </c>
      <c r="F291" s="253">
        <v>7.8</v>
      </c>
      <c r="G291" s="36"/>
      <c r="H291" s="41"/>
    </row>
    <row r="292" spans="1:8" s="2" customFormat="1" ht="16.899999999999999" customHeight="1">
      <c r="A292" s="36"/>
      <c r="B292" s="41"/>
      <c r="C292" s="252" t="s">
        <v>19</v>
      </c>
      <c r="D292" s="252" t="s">
        <v>1315</v>
      </c>
      <c r="E292" s="19" t="s">
        <v>19</v>
      </c>
      <c r="F292" s="253">
        <v>0</v>
      </c>
      <c r="G292" s="36"/>
      <c r="H292" s="41"/>
    </row>
    <row r="293" spans="1:8" s="2" customFormat="1" ht="16.899999999999999" customHeight="1">
      <c r="A293" s="36"/>
      <c r="B293" s="41"/>
      <c r="C293" s="252" t="s">
        <v>19</v>
      </c>
      <c r="D293" s="252" t="s">
        <v>1418</v>
      </c>
      <c r="E293" s="19" t="s">
        <v>19</v>
      </c>
      <c r="F293" s="253">
        <v>10.199999999999999</v>
      </c>
      <c r="G293" s="36"/>
      <c r="H293" s="41"/>
    </row>
    <row r="294" spans="1:8" s="2" customFormat="1" ht="16.899999999999999" customHeight="1">
      <c r="A294" s="36"/>
      <c r="B294" s="41"/>
      <c r="C294" s="252" t="s">
        <v>19</v>
      </c>
      <c r="D294" s="252" t="s">
        <v>1318</v>
      </c>
      <c r="E294" s="19" t="s">
        <v>19</v>
      </c>
      <c r="F294" s="253">
        <v>0</v>
      </c>
      <c r="G294" s="36"/>
      <c r="H294" s="41"/>
    </row>
    <row r="295" spans="1:8" s="2" customFormat="1" ht="16.899999999999999" customHeight="1">
      <c r="A295" s="36"/>
      <c r="B295" s="41"/>
      <c r="C295" s="252" t="s">
        <v>19</v>
      </c>
      <c r="D295" s="252" t="s">
        <v>1419</v>
      </c>
      <c r="E295" s="19" t="s">
        <v>19</v>
      </c>
      <c r="F295" s="253">
        <v>3.3</v>
      </c>
      <c r="G295" s="36"/>
      <c r="H295" s="41"/>
    </row>
    <row r="296" spans="1:8" s="2" customFormat="1" ht="16.899999999999999" customHeight="1">
      <c r="A296" s="36"/>
      <c r="B296" s="41"/>
      <c r="C296" s="252" t="s">
        <v>19</v>
      </c>
      <c r="D296" s="252" t="s">
        <v>1321</v>
      </c>
      <c r="E296" s="19" t="s">
        <v>19</v>
      </c>
      <c r="F296" s="253">
        <v>0</v>
      </c>
      <c r="G296" s="36"/>
      <c r="H296" s="41"/>
    </row>
    <row r="297" spans="1:8" s="2" customFormat="1" ht="16.899999999999999" customHeight="1">
      <c r="A297" s="36"/>
      <c r="B297" s="41"/>
      <c r="C297" s="252" t="s">
        <v>19</v>
      </c>
      <c r="D297" s="252" t="s">
        <v>1420</v>
      </c>
      <c r="E297" s="19" t="s">
        <v>19</v>
      </c>
      <c r="F297" s="253">
        <v>27.6</v>
      </c>
      <c r="G297" s="36"/>
      <c r="H297" s="41"/>
    </row>
    <row r="298" spans="1:8" s="2" customFormat="1" ht="16.899999999999999" customHeight="1">
      <c r="A298" s="36"/>
      <c r="B298" s="41"/>
      <c r="C298" s="252" t="s">
        <v>19</v>
      </c>
      <c r="D298" s="252" t="s">
        <v>1324</v>
      </c>
      <c r="E298" s="19" t="s">
        <v>19</v>
      </c>
      <c r="F298" s="253">
        <v>0</v>
      </c>
      <c r="G298" s="36"/>
      <c r="H298" s="41"/>
    </row>
    <row r="299" spans="1:8" s="2" customFormat="1" ht="16.899999999999999" customHeight="1">
      <c r="A299" s="36"/>
      <c r="B299" s="41"/>
      <c r="C299" s="252" t="s">
        <v>19</v>
      </c>
      <c r="D299" s="252" t="s">
        <v>1421</v>
      </c>
      <c r="E299" s="19" t="s">
        <v>19</v>
      </c>
      <c r="F299" s="253">
        <v>3.2</v>
      </c>
      <c r="G299" s="36"/>
      <c r="H299" s="41"/>
    </row>
    <row r="300" spans="1:8" s="2" customFormat="1" ht="16.899999999999999" customHeight="1">
      <c r="A300" s="36"/>
      <c r="B300" s="41"/>
      <c r="C300" s="252" t="s">
        <v>19</v>
      </c>
      <c r="D300" s="252" t="s">
        <v>1326</v>
      </c>
      <c r="E300" s="19" t="s">
        <v>19</v>
      </c>
      <c r="F300" s="253">
        <v>0</v>
      </c>
      <c r="G300" s="36"/>
      <c r="H300" s="41"/>
    </row>
    <row r="301" spans="1:8" s="2" customFormat="1" ht="16.899999999999999" customHeight="1">
      <c r="A301" s="36"/>
      <c r="B301" s="41"/>
      <c r="C301" s="252" t="s">
        <v>19</v>
      </c>
      <c r="D301" s="252" t="s">
        <v>911</v>
      </c>
      <c r="E301" s="19" t="s">
        <v>19</v>
      </c>
      <c r="F301" s="253">
        <v>23.2</v>
      </c>
      <c r="G301" s="36"/>
      <c r="H301" s="41"/>
    </row>
    <row r="302" spans="1:8" s="2" customFormat="1" ht="16.899999999999999" customHeight="1">
      <c r="A302" s="36"/>
      <c r="B302" s="41"/>
      <c r="C302" s="252" t="s">
        <v>19</v>
      </c>
      <c r="D302" s="252" t="s">
        <v>323</v>
      </c>
      <c r="E302" s="19" t="s">
        <v>19</v>
      </c>
      <c r="F302" s="253">
        <v>75.3</v>
      </c>
      <c r="G302" s="36"/>
      <c r="H302" s="41"/>
    </row>
    <row r="303" spans="1:8" s="2" customFormat="1" ht="16.899999999999999" customHeight="1">
      <c r="A303" s="36"/>
      <c r="B303" s="41"/>
      <c r="C303" s="252" t="s">
        <v>19</v>
      </c>
      <c r="D303" s="252" t="s">
        <v>19</v>
      </c>
      <c r="E303" s="19" t="s">
        <v>19</v>
      </c>
      <c r="F303" s="253">
        <v>0</v>
      </c>
      <c r="G303" s="36"/>
      <c r="H303" s="41"/>
    </row>
    <row r="304" spans="1:8" s="2" customFormat="1" ht="16.899999999999999" customHeight="1">
      <c r="A304" s="36"/>
      <c r="B304" s="41"/>
      <c r="C304" s="252" t="s">
        <v>19</v>
      </c>
      <c r="D304" s="252" t="s">
        <v>19</v>
      </c>
      <c r="E304" s="19" t="s">
        <v>19</v>
      </c>
      <c r="F304" s="253">
        <v>0</v>
      </c>
      <c r="G304" s="36"/>
      <c r="H304" s="41"/>
    </row>
    <row r="305" spans="1:8" s="2" customFormat="1" ht="16.899999999999999" customHeight="1">
      <c r="A305" s="36"/>
      <c r="B305" s="41"/>
      <c r="C305" s="252" t="s">
        <v>19</v>
      </c>
      <c r="D305" s="252" t="s">
        <v>19</v>
      </c>
      <c r="E305" s="19" t="s">
        <v>19</v>
      </c>
      <c r="F305" s="253">
        <v>0</v>
      </c>
      <c r="G305" s="36"/>
      <c r="H305" s="41"/>
    </row>
    <row r="306" spans="1:8" s="2" customFormat="1" ht="16.899999999999999" customHeight="1">
      <c r="A306" s="36"/>
      <c r="B306" s="41"/>
      <c r="C306" s="252" t="s">
        <v>19</v>
      </c>
      <c r="D306" s="252" t="s">
        <v>19</v>
      </c>
      <c r="E306" s="19" t="s">
        <v>19</v>
      </c>
      <c r="F306" s="253">
        <v>0</v>
      </c>
      <c r="G306" s="36"/>
      <c r="H306" s="41"/>
    </row>
    <row r="307" spans="1:8" s="2" customFormat="1" ht="16.899999999999999" customHeight="1">
      <c r="A307" s="36"/>
      <c r="B307" s="41"/>
      <c r="C307" s="252" t="s">
        <v>19</v>
      </c>
      <c r="D307" s="252" t="s">
        <v>19</v>
      </c>
      <c r="E307" s="19" t="s">
        <v>19</v>
      </c>
      <c r="F307" s="253">
        <v>0</v>
      </c>
      <c r="G307" s="36"/>
      <c r="H307" s="41"/>
    </row>
    <row r="308" spans="1:8" s="2" customFormat="1" ht="16.899999999999999" customHeight="1">
      <c r="A308" s="36"/>
      <c r="B308" s="41"/>
      <c r="C308" s="252" t="s">
        <v>19</v>
      </c>
      <c r="D308" s="252" t="s">
        <v>19</v>
      </c>
      <c r="E308" s="19" t="s">
        <v>19</v>
      </c>
      <c r="F308" s="253">
        <v>0</v>
      </c>
      <c r="G308" s="36"/>
      <c r="H308" s="41"/>
    </row>
    <row r="309" spans="1:8" s="2" customFormat="1" ht="16.899999999999999" customHeight="1">
      <c r="A309" s="36"/>
      <c r="B309" s="41"/>
      <c r="C309" s="252" t="s">
        <v>19</v>
      </c>
      <c r="D309" s="252" t="s">
        <v>19</v>
      </c>
      <c r="E309" s="19" t="s">
        <v>19</v>
      </c>
      <c r="F309" s="253">
        <v>0</v>
      </c>
      <c r="G309" s="36"/>
      <c r="H309" s="41"/>
    </row>
    <row r="310" spans="1:8" s="2" customFormat="1" ht="16.899999999999999" customHeight="1">
      <c r="A310" s="36"/>
      <c r="B310" s="41"/>
      <c r="C310" s="252" t="s">
        <v>19</v>
      </c>
      <c r="D310" s="252" t="s">
        <v>19</v>
      </c>
      <c r="E310" s="19" t="s">
        <v>19</v>
      </c>
      <c r="F310" s="253">
        <v>0</v>
      </c>
      <c r="G310" s="36"/>
      <c r="H310" s="41"/>
    </row>
    <row r="311" spans="1:8" s="2" customFormat="1" ht="16.899999999999999" customHeight="1">
      <c r="A311" s="36"/>
      <c r="B311" s="41"/>
      <c r="C311" s="252" t="s">
        <v>19</v>
      </c>
      <c r="D311" s="252" t="s">
        <v>19</v>
      </c>
      <c r="E311" s="19" t="s">
        <v>19</v>
      </c>
      <c r="F311" s="253">
        <v>0</v>
      </c>
      <c r="G311" s="36"/>
      <c r="H311" s="41"/>
    </row>
    <row r="312" spans="1:8" s="2" customFormat="1" ht="16.899999999999999" customHeight="1">
      <c r="A312" s="36"/>
      <c r="B312" s="41"/>
      <c r="C312" s="252" t="s">
        <v>19</v>
      </c>
      <c r="D312" s="252" t="s">
        <v>19</v>
      </c>
      <c r="E312" s="19" t="s">
        <v>19</v>
      </c>
      <c r="F312" s="253">
        <v>0</v>
      </c>
      <c r="G312" s="36"/>
      <c r="H312" s="41"/>
    </row>
    <row r="313" spans="1:8" s="2" customFormat="1" ht="16.899999999999999" customHeight="1">
      <c r="A313" s="36"/>
      <c r="B313" s="41"/>
      <c r="C313" s="252" t="s">
        <v>19</v>
      </c>
      <c r="D313" s="252" t="s">
        <v>19</v>
      </c>
      <c r="E313" s="19" t="s">
        <v>19</v>
      </c>
      <c r="F313" s="253">
        <v>0</v>
      </c>
      <c r="G313" s="36"/>
      <c r="H313" s="41"/>
    </row>
    <row r="314" spans="1:8" s="2" customFormat="1" ht="16.899999999999999" customHeight="1">
      <c r="A314" s="36"/>
      <c r="B314" s="41"/>
      <c r="C314" s="252" t="s">
        <v>19</v>
      </c>
      <c r="D314" s="252" t="s">
        <v>19</v>
      </c>
      <c r="E314" s="19" t="s">
        <v>19</v>
      </c>
      <c r="F314" s="253">
        <v>0</v>
      </c>
      <c r="G314" s="36"/>
      <c r="H314" s="41"/>
    </row>
    <row r="315" spans="1:8" s="2" customFormat="1" ht="16.899999999999999" customHeight="1">
      <c r="A315" s="36"/>
      <c r="B315" s="41"/>
      <c r="C315" s="252" t="s">
        <v>19</v>
      </c>
      <c r="D315" s="252" t="s">
        <v>19</v>
      </c>
      <c r="E315" s="19" t="s">
        <v>19</v>
      </c>
      <c r="F315" s="253">
        <v>0</v>
      </c>
      <c r="G315" s="36"/>
      <c r="H315" s="41"/>
    </row>
    <row r="316" spans="1:8" s="2" customFormat="1" ht="16.899999999999999" customHeight="1">
      <c r="A316" s="36"/>
      <c r="B316" s="41"/>
      <c r="C316" s="252" t="s">
        <v>19</v>
      </c>
      <c r="D316" s="252" t="s">
        <v>19</v>
      </c>
      <c r="E316" s="19" t="s">
        <v>19</v>
      </c>
      <c r="F316" s="253">
        <v>0</v>
      </c>
      <c r="G316" s="36"/>
      <c r="H316" s="41"/>
    </row>
    <row r="317" spans="1:8" s="2" customFormat="1" ht="16.899999999999999" customHeight="1">
      <c r="A317" s="36"/>
      <c r="B317" s="41"/>
      <c r="C317" s="252" t="s">
        <v>19</v>
      </c>
      <c r="D317" s="252" t="s">
        <v>19</v>
      </c>
      <c r="E317" s="19" t="s">
        <v>19</v>
      </c>
      <c r="F317" s="253">
        <v>0</v>
      </c>
      <c r="G317" s="36"/>
      <c r="H317" s="41"/>
    </row>
    <row r="318" spans="1:8" s="2" customFormat="1" ht="16.899999999999999" customHeight="1">
      <c r="A318" s="36"/>
      <c r="B318" s="41"/>
      <c r="C318" s="252" t="s">
        <v>19</v>
      </c>
      <c r="D318" s="252" t="s">
        <v>19</v>
      </c>
      <c r="E318" s="19" t="s">
        <v>19</v>
      </c>
      <c r="F318" s="253">
        <v>0</v>
      </c>
      <c r="G318" s="36"/>
      <c r="H318" s="41"/>
    </row>
    <row r="319" spans="1:8" s="2" customFormat="1" ht="16.899999999999999" customHeight="1">
      <c r="A319" s="36"/>
      <c r="B319" s="41"/>
      <c r="C319" s="252" t="s">
        <v>19</v>
      </c>
      <c r="D319" s="252" t="s">
        <v>19</v>
      </c>
      <c r="E319" s="19" t="s">
        <v>19</v>
      </c>
      <c r="F319" s="253">
        <v>0</v>
      </c>
      <c r="G319" s="36"/>
      <c r="H319" s="41"/>
    </row>
    <row r="320" spans="1:8" s="2" customFormat="1" ht="16.899999999999999" customHeight="1">
      <c r="A320" s="36"/>
      <c r="B320" s="41"/>
      <c r="C320" s="252" t="s">
        <v>19</v>
      </c>
      <c r="D320" s="252" t="s">
        <v>19</v>
      </c>
      <c r="E320" s="19" t="s">
        <v>19</v>
      </c>
      <c r="F320" s="253">
        <v>0</v>
      </c>
      <c r="G320" s="36"/>
      <c r="H320" s="41"/>
    </row>
    <row r="321" spans="1:8" s="2" customFormat="1" ht="16.899999999999999" customHeight="1">
      <c r="A321" s="36"/>
      <c r="B321" s="41"/>
      <c r="C321" s="252" t="s">
        <v>19</v>
      </c>
      <c r="D321" s="252" t="s">
        <v>19</v>
      </c>
      <c r="E321" s="19" t="s">
        <v>19</v>
      </c>
      <c r="F321" s="253">
        <v>0</v>
      </c>
      <c r="G321" s="36"/>
      <c r="H321" s="41"/>
    </row>
    <row r="322" spans="1:8" s="2" customFormat="1" ht="16.899999999999999" customHeight="1">
      <c r="A322" s="36"/>
      <c r="B322" s="41"/>
      <c r="C322" s="252" t="s">
        <v>19</v>
      </c>
      <c r="D322" s="252" t="s">
        <v>19</v>
      </c>
      <c r="E322" s="19" t="s">
        <v>19</v>
      </c>
      <c r="F322" s="253">
        <v>0</v>
      </c>
      <c r="G322" s="36"/>
      <c r="H322" s="41"/>
    </row>
    <row r="323" spans="1:8" s="2" customFormat="1" ht="16.899999999999999" customHeight="1">
      <c r="A323" s="36"/>
      <c r="B323" s="41"/>
      <c r="C323" s="252" t="s">
        <v>19</v>
      </c>
      <c r="D323" s="252" t="s">
        <v>19</v>
      </c>
      <c r="E323" s="19" t="s">
        <v>19</v>
      </c>
      <c r="F323" s="253">
        <v>0</v>
      </c>
      <c r="G323" s="36"/>
      <c r="H323" s="41"/>
    </row>
    <row r="324" spans="1:8" s="2" customFormat="1" ht="16.899999999999999" customHeight="1">
      <c r="A324" s="36"/>
      <c r="B324" s="41"/>
      <c r="C324" s="252" t="s">
        <v>19</v>
      </c>
      <c r="D324" s="252" t="s">
        <v>19</v>
      </c>
      <c r="E324" s="19" t="s">
        <v>19</v>
      </c>
      <c r="F324" s="253">
        <v>0</v>
      </c>
      <c r="G324" s="36"/>
      <c r="H324" s="41"/>
    </row>
    <row r="325" spans="1:8" s="2" customFormat="1" ht="16.899999999999999" customHeight="1">
      <c r="A325" s="36"/>
      <c r="B325" s="41"/>
      <c r="C325" s="252" t="s">
        <v>19</v>
      </c>
      <c r="D325" s="252" t="s">
        <v>19</v>
      </c>
      <c r="E325" s="19" t="s">
        <v>19</v>
      </c>
      <c r="F325" s="253">
        <v>0</v>
      </c>
      <c r="G325" s="36"/>
      <c r="H325" s="41"/>
    </row>
    <row r="326" spans="1:8" s="2" customFormat="1" ht="16.899999999999999" customHeight="1">
      <c r="A326" s="36"/>
      <c r="B326" s="41"/>
      <c r="C326" s="252" t="s">
        <v>19</v>
      </c>
      <c r="D326" s="252" t="s">
        <v>19</v>
      </c>
      <c r="E326" s="19" t="s">
        <v>19</v>
      </c>
      <c r="F326" s="253">
        <v>0</v>
      </c>
      <c r="G326" s="36"/>
      <c r="H326" s="41"/>
    </row>
    <row r="327" spans="1:8" s="2" customFormat="1" ht="16.899999999999999" customHeight="1">
      <c r="A327" s="36"/>
      <c r="B327" s="41"/>
      <c r="C327" s="252" t="s">
        <v>19</v>
      </c>
      <c r="D327" s="252" t="s">
        <v>19</v>
      </c>
      <c r="E327" s="19" t="s">
        <v>19</v>
      </c>
      <c r="F327" s="253">
        <v>0</v>
      </c>
      <c r="G327" s="36"/>
      <c r="H327" s="41"/>
    </row>
    <row r="328" spans="1:8" s="2" customFormat="1" ht="16.899999999999999" customHeight="1">
      <c r="A328" s="36"/>
      <c r="B328" s="41"/>
      <c r="C328" s="252" t="s">
        <v>19</v>
      </c>
      <c r="D328" s="252" t="s">
        <v>19</v>
      </c>
      <c r="E328" s="19" t="s">
        <v>19</v>
      </c>
      <c r="F328" s="253">
        <v>0</v>
      </c>
      <c r="G328" s="36"/>
      <c r="H328" s="41"/>
    </row>
    <row r="329" spans="1:8" s="2" customFormat="1" ht="16.899999999999999" customHeight="1">
      <c r="A329" s="36"/>
      <c r="B329" s="41"/>
      <c r="C329" s="252" t="s">
        <v>19</v>
      </c>
      <c r="D329" s="252" t="s">
        <v>19</v>
      </c>
      <c r="E329" s="19" t="s">
        <v>19</v>
      </c>
      <c r="F329" s="253">
        <v>0</v>
      </c>
      <c r="G329" s="36"/>
      <c r="H329" s="41"/>
    </row>
    <row r="330" spans="1:8" s="2" customFormat="1" ht="16.899999999999999" customHeight="1">
      <c r="A330" s="36"/>
      <c r="B330" s="41"/>
      <c r="C330" s="252" t="s">
        <v>19</v>
      </c>
      <c r="D330" s="252" t="s">
        <v>19</v>
      </c>
      <c r="E330" s="19" t="s">
        <v>19</v>
      </c>
      <c r="F330" s="253">
        <v>0</v>
      </c>
      <c r="G330" s="36"/>
      <c r="H330" s="41"/>
    </row>
    <row r="331" spans="1:8" s="2" customFormat="1" ht="16.899999999999999" customHeight="1">
      <c r="A331" s="36"/>
      <c r="B331" s="41"/>
      <c r="C331" s="252" t="s">
        <v>19</v>
      </c>
      <c r="D331" s="252" t="s">
        <v>19</v>
      </c>
      <c r="E331" s="19" t="s">
        <v>19</v>
      </c>
      <c r="F331" s="253">
        <v>0</v>
      </c>
      <c r="G331" s="36"/>
      <c r="H331" s="41"/>
    </row>
    <row r="332" spans="1:8" s="2" customFormat="1" ht="16.899999999999999" customHeight="1">
      <c r="A332" s="36"/>
      <c r="B332" s="41"/>
      <c r="C332" s="252" t="s">
        <v>19</v>
      </c>
      <c r="D332" s="252" t="s">
        <v>19</v>
      </c>
      <c r="E332" s="19" t="s">
        <v>19</v>
      </c>
      <c r="F332" s="253">
        <v>0</v>
      </c>
      <c r="G332" s="36"/>
      <c r="H332" s="41"/>
    </row>
    <row r="333" spans="1:8" s="2" customFormat="1" ht="16.899999999999999" customHeight="1">
      <c r="A333" s="36"/>
      <c r="B333" s="41"/>
      <c r="C333" s="252" t="s">
        <v>19</v>
      </c>
      <c r="D333" s="252" t="s">
        <v>19</v>
      </c>
      <c r="E333" s="19" t="s">
        <v>19</v>
      </c>
      <c r="F333" s="253">
        <v>0</v>
      </c>
      <c r="G333" s="36"/>
      <c r="H333" s="41"/>
    </row>
    <row r="334" spans="1:8" s="2" customFormat="1" ht="16.899999999999999" customHeight="1">
      <c r="A334" s="36"/>
      <c r="B334" s="41"/>
      <c r="C334" s="252" t="s">
        <v>19</v>
      </c>
      <c r="D334" s="252" t="s">
        <v>19</v>
      </c>
      <c r="E334" s="19" t="s">
        <v>19</v>
      </c>
      <c r="F334" s="253">
        <v>0</v>
      </c>
      <c r="G334" s="36"/>
      <c r="H334" s="41"/>
    </row>
    <row r="335" spans="1:8" s="2" customFormat="1" ht="16.899999999999999" customHeight="1">
      <c r="A335" s="36"/>
      <c r="B335" s="41"/>
      <c r="C335" s="252" t="s">
        <v>19</v>
      </c>
      <c r="D335" s="252" t="s">
        <v>19</v>
      </c>
      <c r="E335" s="19" t="s">
        <v>19</v>
      </c>
      <c r="F335" s="253">
        <v>0</v>
      </c>
      <c r="G335" s="36"/>
      <c r="H335" s="41"/>
    </row>
    <row r="336" spans="1:8" s="2" customFormat="1" ht="16.899999999999999" customHeight="1">
      <c r="A336" s="36"/>
      <c r="B336" s="41"/>
      <c r="C336" s="252" t="s">
        <v>19</v>
      </c>
      <c r="D336" s="252" t="s">
        <v>19</v>
      </c>
      <c r="E336" s="19" t="s">
        <v>19</v>
      </c>
      <c r="F336" s="253">
        <v>0</v>
      </c>
      <c r="G336" s="36"/>
      <c r="H336" s="41"/>
    </row>
    <row r="337" spans="1:8" s="2" customFormat="1" ht="16.899999999999999" customHeight="1">
      <c r="A337" s="36"/>
      <c r="B337" s="41"/>
      <c r="C337" s="252" t="s">
        <v>19</v>
      </c>
      <c r="D337" s="252" t="s">
        <v>19</v>
      </c>
      <c r="E337" s="19" t="s">
        <v>19</v>
      </c>
      <c r="F337" s="253">
        <v>0</v>
      </c>
      <c r="G337" s="36"/>
      <c r="H337" s="41"/>
    </row>
    <row r="338" spans="1:8" s="2" customFormat="1" ht="16.899999999999999" customHeight="1">
      <c r="A338" s="36"/>
      <c r="B338" s="41"/>
      <c r="C338" s="252" t="s">
        <v>19</v>
      </c>
      <c r="D338" s="252" t="s">
        <v>19</v>
      </c>
      <c r="E338" s="19" t="s">
        <v>19</v>
      </c>
      <c r="F338" s="253">
        <v>0</v>
      </c>
      <c r="G338" s="36"/>
      <c r="H338" s="41"/>
    </row>
    <row r="339" spans="1:8" s="2" customFormat="1" ht="16.899999999999999" customHeight="1">
      <c r="A339" s="36"/>
      <c r="B339" s="41"/>
      <c r="C339" s="252" t="s">
        <v>19</v>
      </c>
      <c r="D339" s="252" t="s">
        <v>19</v>
      </c>
      <c r="E339" s="19" t="s">
        <v>19</v>
      </c>
      <c r="F339" s="253">
        <v>0</v>
      </c>
      <c r="G339" s="36"/>
      <c r="H339" s="41"/>
    </row>
    <row r="340" spans="1:8" s="2" customFormat="1" ht="16.899999999999999" customHeight="1">
      <c r="A340" s="36"/>
      <c r="B340" s="41"/>
      <c r="C340" s="252" t="s">
        <v>19</v>
      </c>
      <c r="D340" s="252" t="s">
        <v>19</v>
      </c>
      <c r="E340" s="19" t="s">
        <v>19</v>
      </c>
      <c r="F340" s="253">
        <v>0</v>
      </c>
      <c r="G340" s="36"/>
      <c r="H340" s="41"/>
    </row>
    <row r="341" spans="1:8" s="2" customFormat="1" ht="16.899999999999999" customHeight="1">
      <c r="A341" s="36"/>
      <c r="B341" s="41"/>
      <c r="C341" s="252" t="s">
        <v>19</v>
      </c>
      <c r="D341" s="252" t="s">
        <v>19</v>
      </c>
      <c r="E341" s="19" t="s">
        <v>19</v>
      </c>
      <c r="F341" s="253">
        <v>0</v>
      </c>
      <c r="G341" s="36"/>
      <c r="H341" s="41"/>
    </row>
    <row r="342" spans="1:8" s="2" customFormat="1" ht="16.899999999999999" customHeight="1">
      <c r="A342" s="36"/>
      <c r="B342" s="41"/>
      <c r="C342" s="252" t="s">
        <v>19</v>
      </c>
      <c r="D342" s="252" t="s">
        <v>19</v>
      </c>
      <c r="E342" s="19" t="s">
        <v>19</v>
      </c>
      <c r="F342" s="253">
        <v>0</v>
      </c>
      <c r="G342" s="36"/>
      <c r="H342" s="41"/>
    </row>
    <row r="343" spans="1:8" s="2" customFormat="1" ht="16.899999999999999" customHeight="1">
      <c r="A343" s="36"/>
      <c r="B343" s="41"/>
      <c r="C343" s="252" t="s">
        <v>19</v>
      </c>
      <c r="D343" s="252" t="s">
        <v>19</v>
      </c>
      <c r="E343" s="19" t="s">
        <v>19</v>
      </c>
      <c r="F343" s="253">
        <v>0</v>
      </c>
      <c r="G343" s="36"/>
      <c r="H343" s="41"/>
    </row>
    <row r="344" spans="1:8" s="2" customFormat="1" ht="16.899999999999999" customHeight="1">
      <c r="A344" s="36"/>
      <c r="B344" s="41"/>
      <c r="C344" s="252" t="s">
        <v>19</v>
      </c>
      <c r="D344" s="252" t="s">
        <v>19</v>
      </c>
      <c r="E344" s="19" t="s">
        <v>19</v>
      </c>
      <c r="F344" s="253">
        <v>0</v>
      </c>
      <c r="G344" s="36"/>
      <c r="H344" s="41"/>
    </row>
    <row r="345" spans="1:8" s="2" customFormat="1" ht="16.899999999999999" customHeight="1">
      <c r="A345" s="36"/>
      <c r="B345" s="41"/>
      <c r="C345" s="252" t="s">
        <v>19</v>
      </c>
      <c r="D345" s="252" t="s">
        <v>19</v>
      </c>
      <c r="E345" s="19" t="s">
        <v>19</v>
      </c>
      <c r="F345" s="253">
        <v>0</v>
      </c>
      <c r="G345" s="36"/>
      <c r="H345" s="41"/>
    </row>
    <row r="346" spans="1:8" s="2" customFormat="1" ht="16.899999999999999" customHeight="1">
      <c r="A346" s="36"/>
      <c r="B346" s="41"/>
      <c r="C346" s="252" t="s">
        <v>19</v>
      </c>
      <c r="D346" s="252" t="s">
        <v>19</v>
      </c>
      <c r="E346" s="19" t="s">
        <v>19</v>
      </c>
      <c r="F346" s="253">
        <v>0</v>
      </c>
      <c r="G346" s="36"/>
      <c r="H346" s="41"/>
    </row>
    <row r="347" spans="1:8" s="2" customFormat="1" ht="16.899999999999999" customHeight="1">
      <c r="A347" s="36"/>
      <c r="B347" s="41"/>
      <c r="C347" s="252" t="s">
        <v>19</v>
      </c>
      <c r="D347" s="252" t="s">
        <v>19</v>
      </c>
      <c r="E347" s="19" t="s">
        <v>19</v>
      </c>
      <c r="F347" s="253">
        <v>0</v>
      </c>
      <c r="G347" s="36"/>
      <c r="H347" s="41"/>
    </row>
    <row r="348" spans="1:8" s="2" customFormat="1" ht="16.899999999999999" customHeight="1">
      <c r="A348" s="36"/>
      <c r="B348" s="41"/>
      <c r="C348" s="252" t="s">
        <v>19</v>
      </c>
      <c r="D348" s="252" t="s">
        <v>19</v>
      </c>
      <c r="E348" s="19" t="s">
        <v>19</v>
      </c>
      <c r="F348" s="253">
        <v>0</v>
      </c>
      <c r="G348" s="36"/>
      <c r="H348" s="41"/>
    </row>
    <row r="349" spans="1:8" s="2" customFormat="1" ht="16.899999999999999" customHeight="1">
      <c r="A349" s="36"/>
      <c r="B349" s="41"/>
      <c r="C349" s="252" t="s">
        <v>19</v>
      </c>
      <c r="D349" s="252" t="s">
        <v>19</v>
      </c>
      <c r="E349" s="19" t="s">
        <v>19</v>
      </c>
      <c r="F349" s="253">
        <v>0</v>
      </c>
      <c r="G349" s="36"/>
      <c r="H349" s="41"/>
    </row>
    <row r="350" spans="1:8" s="2" customFormat="1" ht="16.899999999999999" customHeight="1">
      <c r="A350" s="36"/>
      <c r="B350" s="41"/>
      <c r="C350" s="252" t="s">
        <v>19</v>
      </c>
      <c r="D350" s="252" t="s">
        <v>19</v>
      </c>
      <c r="E350" s="19" t="s">
        <v>19</v>
      </c>
      <c r="F350" s="253">
        <v>0</v>
      </c>
      <c r="G350" s="36"/>
      <c r="H350" s="41"/>
    </row>
    <row r="351" spans="1:8" s="2" customFormat="1" ht="16.899999999999999" customHeight="1">
      <c r="A351" s="36"/>
      <c r="B351" s="41"/>
      <c r="C351" s="252" t="s">
        <v>19</v>
      </c>
      <c r="D351" s="252" t="s">
        <v>19</v>
      </c>
      <c r="E351" s="19" t="s">
        <v>19</v>
      </c>
      <c r="F351" s="253">
        <v>0</v>
      </c>
      <c r="G351" s="36"/>
      <c r="H351" s="41"/>
    </row>
    <row r="352" spans="1:8" s="2" customFormat="1" ht="16.899999999999999" customHeight="1">
      <c r="A352" s="36"/>
      <c r="B352" s="41"/>
      <c r="C352" s="252" t="s">
        <v>19</v>
      </c>
      <c r="D352" s="252" t="s">
        <v>19</v>
      </c>
      <c r="E352" s="19" t="s">
        <v>19</v>
      </c>
      <c r="F352" s="253">
        <v>0</v>
      </c>
      <c r="G352" s="36"/>
      <c r="H352" s="41"/>
    </row>
    <row r="353" spans="1:8" s="2" customFormat="1" ht="16.899999999999999" customHeight="1">
      <c r="A353" s="36"/>
      <c r="B353" s="41"/>
      <c r="C353" s="252" t="s">
        <v>19</v>
      </c>
      <c r="D353" s="252" t="s">
        <v>19</v>
      </c>
      <c r="E353" s="19" t="s">
        <v>19</v>
      </c>
      <c r="F353" s="253">
        <v>0</v>
      </c>
      <c r="G353" s="36"/>
      <c r="H353" s="41"/>
    </row>
    <row r="354" spans="1:8" s="2" customFormat="1" ht="16.899999999999999" customHeight="1">
      <c r="A354" s="36"/>
      <c r="B354" s="41"/>
      <c r="C354" s="252" t="s">
        <v>19</v>
      </c>
      <c r="D354" s="252" t="s">
        <v>19</v>
      </c>
      <c r="E354" s="19" t="s">
        <v>19</v>
      </c>
      <c r="F354" s="253">
        <v>0</v>
      </c>
      <c r="G354" s="36"/>
      <c r="H354" s="41"/>
    </row>
    <row r="355" spans="1:8" s="2" customFormat="1" ht="16.899999999999999" customHeight="1">
      <c r="A355" s="36"/>
      <c r="B355" s="41"/>
      <c r="C355" s="252" t="s">
        <v>19</v>
      </c>
      <c r="D355" s="252" t="s">
        <v>19</v>
      </c>
      <c r="E355" s="19" t="s">
        <v>19</v>
      </c>
      <c r="F355" s="253">
        <v>0</v>
      </c>
      <c r="G355" s="36"/>
      <c r="H355" s="41"/>
    </row>
    <row r="356" spans="1:8" s="2" customFormat="1" ht="16.899999999999999" customHeight="1">
      <c r="A356" s="36"/>
      <c r="B356" s="41"/>
      <c r="C356" s="252" t="s">
        <v>19</v>
      </c>
      <c r="D356" s="252" t="s">
        <v>19</v>
      </c>
      <c r="E356" s="19" t="s">
        <v>19</v>
      </c>
      <c r="F356" s="253">
        <v>0</v>
      </c>
      <c r="G356" s="36"/>
      <c r="H356" s="41"/>
    </row>
    <row r="357" spans="1:8" s="2" customFormat="1" ht="16.899999999999999" customHeight="1">
      <c r="A357" s="36"/>
      <c r="B357" s="41"/>
      <c r="C357" s="252" t="s">
        <v>19</v>
      </c>
      <c r="D357" s="252" t="s">
        <v>19</v>
      </c>
      <c r="E357" s="19" t="s">
        <v>19</v>
      </c>
      <c r="F357" s="253">
        <v>0</v>
      </c>
      <c r="G357" s="36"/>
      <c r="H357" s="41"/>
    </row>
    <row r="358" spans="1:8" s="2" customFormat="1" ht="16.899999999999999" customHeight="1">
      <c r="A358" s="36"/>
      <c r="B358" s="41"/>
      <c r="C358" s="252" t="s">
        <v>19</v>
      </c>
      <c r="D358" s="252" t="s">
        <v>19</v>
      </c>
      <c r="E358" s="19" t="s">
        <v>19</v>
      </c>
      <c r="F358" s="253">
        <v>0</v>
      </c>
      <c r="G358" s="36"/>
      <c r="H358" s="41"/>
    </row>
    <row r="359" spans="1:8" s="2" customFormat="1" ht="16.899999999999999" customHeight="1">
      <c r="A359" s="36"/>
      <c r="B359" s="41"/>
      <c r="C359" s="252" t="s">
        <v>19</v>
      </c>
      <c r="D359" s="252" t="s">
        <v>19</v>
      </c>
      <c r="E359" s="19" t="s">
        <v>19</v>
      </c>
      <c r="F359" s="253">
        <v>0</v>
      </c>
      <c r="G359" s="36"/>
      <c r="H359" s="41"/>
    </row>
    <row r="360" spans="1:8" s="2" customFormat="1" ht="16.899999999999999" customHeight="1">
      <c r="A360" s="36"/>
      <c r="B360" s="41"/>
      <c r="C360" s="252" t="s">
        <v>19</v>
      </c>
      <c r="D360" s="252" t="s">
        <v>19</v>
      </c>
      <c r="E360" s="19" t="s">
        <v>19</v>
      </c>
      <c r="F360" s="253">
        <v>0</v>
      </c>
      <c r="G360" s="36"/>
      <c r="H360" s="41"/>
    </row>
    <row r="361" spans="1:8" s="2" customFormat="1" ht="16.899999999999999" customHeight="1">
      <c r="A361" s="36"/>
      <c r="B361" s="41"/>
      <c r="C361" s="252" t="s">
        <v>19</v>
      </c>
      <c r="D361" s="252" t="s">
        <v>19</v>
      </c>
      <c r="E361" s="19" t="s">
        <v>19</v>
      </c>
      <c r="F361" s="253">
        <v>0</v>
      </c>
      <c r="G361" s="36"/>
      <c r="H361" s="41"/>
    </row>
    <row r="362" spans="1:8" s="2" customFormat="1" ht="16.899999999999999" customHeight="1">
      <c r="A362" s="36"/>
      <c r="B362" s="41"/>
      <c r="C362" s="252" t="s">
        <v>19</v>
      </c>
      <c r="D362" s="252" t="s">
        <v>19</v>
      </c>
      <c r="E362" s="19" t="s">
        <v>19</v>
      </c>
      <c r="F362" s="253">
        <v>0</v>
      </c>
      <c r="G362" s="36"/>
      <c r="H362" s="41"/>
    </row>
    <row r="363" spans="1:8" s="2" customFormat="1" ht="16.899999999999999" customHeight="1">
      <c r="A363" s="36"/>
      <c r="B363" s="41"/>
      <c r="C363" s="252" t="s">
        <v>19</v>
      </c>
      <c r="D363" s="252" t="s">
        <v>19</v>
      </c>
      <c r="E363" s="19" t="s">
        <v>19</v>
      </c>
      <c r="F363" s="253">
        <v>0</v>
      </c>
      <c r="G363" s="36"/>
      <c r="H363" s="41"/>
    </row>
    <row r="364" spans="1:8" s="2" customFormat="1" ht="16.899999999999999" customHeight="1">
      <c r="A364" s="36"/>
      <c r="B364" s="41"/>
      <c r="C364" s="252" t="s">
        <v>19</v>
      </c>
      <c r="D364" s="252" t="s">
        <v>19</v>
      </c>
      <c r="E364" s="19" t="s">
        <v>19</v>
      </c>
      <c r="F364" s="253">
        <v>0</v>
      </c>
      <c r="G364" s="36"/>
      <c r="H364" s="41"/>
    </row>
    <row r="365" spans="1:8" s="2" customFormat="1" ht="16.899999999999999" customHeight="1">
      <c r="A365" s="36"/>
      <c r="B365" s="41"/>
      <c r="C365" s="252" t="s">
        <v>19</v>
      </c>
      <c r="D365" s="252" t="s">
        <v>19</v>
      </c>
      <c r="E365" s="19" t="s">
        <v>19</v>
      </c>
      <c r="F365" s="253">
        <v>0</v>
      </c>
      <c r="G365" s="36"/>
      <c r="H365" s="41"/>
    </row>
    <row r="366" spans="1:8" s="2" customFormat="1" ht="16.899999999999999" customHeight="1">
      <c r="A366" s="36"/>
      <c r="B366" s="41"/>
      <c r="C366" s="252" t="s">
        <v>19</v>
      </c>
      <c r="D366" s="252" t="s">
        <v>19</v>
      </c>
      <c r="E366" s="19" t="s">
        <v>19</v>
      </c>
      <c r="F366" s="253">
        <v>0</v>
      </c>
      <c r="G366" s="36"/>
      <c r="H366" s="41"/>
    </row>
    <row r="367" spans="1:8" s="2" customFormat="1" ht="16.899999999999999" customHeight="1">
      <c r="A367" s="36"/>
      <c r="B367" s="41"/>
      <c r="C367" s="252" t="s">
        <v>19</v>
      </c>
      <c r="D367" s="252" t="s">
        <v>19</v>
      </c>
      <c r="E367" s="19" t="s">
        <v>19</v>
      </c>
      <c r="F367" s="253">
        <v>0</v>
      </c>
      <c r="G367" s="36"/>
      <c r="H367" s="41"/>
    </row>
    <row r="368" spans="1:8" s="2" customFormat="1" ht="16.899999999999999" customHeight="1">
      <c r="A368" s="36"/>
      <c r="B368" s="41"/>
      <c r="C368" s="252" t="s">
        <v>19</v>
      </c>
      <c r="D368" s="252" t="s">
        <v>19</v>
      </c>
      <c r="E368" s="19" t="s">
        <v>19</v>
      </c>
      <c r="F368" s="253">
        <v>0</v>
      </c>
      <c r="G368" s="36"/>
      <c r="H368" s="41"/>
    </row>
    <row r="369" spans="1:8" s="2" customFormat="1" ht="16.899999999999999" customHeight="1">
      <c r="A369" s="36"/>
      <c r="B369" s="41"/>
      <c r="C369" s="252" t="s">
        <v>19</v>
      </c>
      <c r="D369" s="252" t="s">
        <v>19</v>
      </c>
      <c r="E369" s="19" t="s">
        <v>19</v>
      </c>
      <c r="F369" s="253">
        <v>0</v>
      </c>
      <c r="G369" s="36"/>
      <c r="H369" s="41"/>
    </row>
    <row r="370" spans="1:8" s="2" customFormat="1" ht="16.899999999999999" customHeight="1">
      <c r="A370" s="36"/>
      <c r="B370" s="41"/>
      <c r="C370" s="252" t="s">
        <v>19</v>
      </c>
      <c r="D370" s="252" t="s">
        <v>19</v>
      </c>
      <c r="E370" s="19" t="s">
        <v>19</v>
      </c>
      <c r="F370" s="253">
        <v>0</v>
      </c>
      <c r="G370" s="36"/>
      <c r="H370" s="41"/>
    </row>
    <row r="371" spans="1:8" s="2" customFormat="1" ht="16.899999999999999" customHeight="1">
      <c r="A371" s="36"/>
      <c r="B371" s="41"/>
      <c r="C371" s="252" t="s">
        <v>19</v>
      </c>
      <c r="D371" s="252" t="s">
        <v>19</v>
      </c>
      <c r="E371" s="19" t="s">
        <v>19</v>
      </c>
      <c r="F371" s="253">
        <v>0</v>
      </c>
      <c r="G371" s="36"/>
      <c r="H371" s="41"/>
    </row>
    <row r="372" spans="1:8" s="2" customFormat="1" ht="16.899999999999999" customHeight="1">
      <c r="A372" s="36"/>
      <c r="B372" s="41"/>
      <c r="C372" s="252" t="s">
        <v>19</v>
      </c>
      <c r="D372" s="252" t="s">
        <v>19</v>
      </c>
      <c r="E372" s="19" t="s">
        <v>19</v>
      </c>
      <c r="F372" s="253">
        <v>0</v>
      </c>
      <c r="G372" s="36"/>
      <c r="H372" s="41"/>
    </row>
    <row r="373" spans="1:8" s="2" customFormat="1" ht="16.899999999999999" customHeight="1">
      <c r="A373" s="36"/>
      <c r="B373" s="41"/>
      <c r="C373" s="252" t="s">
        <v>19</v>
      </c>
      <c r="D373" s="252" t="s">
        <v>19</v>
      </c>
      <c r="E373" s="19" t="s">
        <v>19</v>
      </c>
      <c r="F373" s="253">
        <v>0</v>
      </c>
      <c r="G373" s="36"/>
      <c r="H373" s="41"/>
    </row>
    <row r="374" spans="1:8" s="2" customFormat="1" ht="16.899999999999999" customHeight="1">
      <c r="A374" s="36"/>
      <c r="B374" s="41"/>
      <c r="C374" s="252" t="s">
        <v>19</v>
      </c>
      <c r="D374" s="252" t="s">
        <v>19</v>
      </c>
      <c r="E374" s="19" t="s">
        <v>19</v>
      </c>
      <c r="F374" s="253">
        <v>0</v>
      </c>
      <c r="G374" s="36"/>
      <c r="H374" s="41"/>
    </row>
    <row r="375" spans="1:8" s="2" customFormat="1" ht="16.899999999999999" customHeight="1">
      <c r="A375" s="36"/>
      <c r="B375" s="41"/>
      <c r="C375" s="252" t="s">
        <v>19</v>
      </c>
      <c r="D375" s="252" t="s">
        <v>19</v>
      </c>
      <c r="E375" s="19" t="s">
        <v>19</v>
      </c>
      <c r="F375" s="253">
        <v>0</v>
      </c>
      <c r="G375" s="36"/>
      <c r="H375" s="41"/>
    </row>
    <row r="376" spans="1:8" s="2" customFormat="1" ht="16.899999999999999" customHeight="1">
      <c r="A376" s="36"/>
      <c r="B376" s="41"/>
      <c r="C376" s="252" t="s">
        <v>19</v>
      </c>
      <c r="D376" s="252" t="s">
        <v>19</v>
      </c>
      <c r="E376" s="19" t="s">
        <v>19</v>
      </c>
      <c r="F376" s="253">
        <v>0</v>
      </c>
      <c r="G376" s="36"/>
      <c r="H376" s="41"/>
    </row>
    <row r="377" spans="1:8" s="2" customFormat="1" ht="16.899999999999999" customHeight="1">
      <c r="A377" s="36"/>
      <c r="B377" s="41"/>
      <c r="C377" s="252" t="s">
        <v>19</v>
      </c>
      <c r="D377" s="252" t="s">
        <v>19</v>
      </c>
      <c r="E377" s="19" t="s">
        <v>19</v>
      </c>
      <c r="F377" s="253">
        <v>0</v>
      </c>
      <c r="G377" s="36"/>
      <c r="H377" s="41"/>
    </row>
    <row r="378" spans="1:8" s="2" customFormat="1" ht="16.899999999999999" customHeight="1">
      <c r="A378" s="36"/>
      <c r="B378" s="41"/>
      <c r="C378" s="252" t="s">
        <v>19</v>
      </c>
      <c r="D378" s="252" t="s">
        <v>19</v>
      </c>
      <c r="E378" s="19" t="s">
        <v>19</v>
      </c>
      <c r="F378" s="253">
        <v>0</v>
      </c>
      <c r="G378" s="36"/>
      <c r="H378" s="41"/>
    </row>
    <row r="379" spans="1:8" s="2" customFormat="1" ht="16.899999999999999" customHeight="1">
      <c r="A379" s="36"/>
      <c r="B379" s="41"/>
      <c r="C379" s="252" t="s">
        <v>19</v>
      </c>
      <c r="D379" s="252" t="s">
        <v>19</v>
      </c>
      <c r="E379" s="19" t="s">
        <v>19</v>
      </c>
      <c r="F379" s="253">
        <v>0</v>
      </c>
      <c r="G379" s="36"/>
      <c r="H379" s="41"/>
    </row>
    <row r="380" spans="1:8" s="2" customFormat="1" ht="16.899999999999999" customHeight="1">
      <c r="A380" s="36"/>
      <c r="B380" s="41"/>
      <c r="C380" s="252" t="s">
        <v>19</v>
      </c>
      <c r="D380" s="252" t="s">
        <v>1422</v>
      </c>
      <c r="E380" s="19" t="s">
        <v>19</v>
      </c>
      <c r="F380" s="253">
        <v>0</v>
      </c>
      <c r="G380" s="36"/>
      <c r="H380" s="41"/>
    </row>
    <row r="381" spans="1:8" s="2" customFormat="1" ht="16.899999999999999" customHeight="1">
      <c r="A381" s="36"/>
      <c r="B381" s="41"/>
      <c r="C381" s="252" t="s">
        <v>19</v>
      </c>
      <c r="D381" s="252" t="s">
        <v>1423</v>
      </c>
      <c r="E381" s="19" t="s">
        <v>19</v>
      </c>
      <c r="F381" s="253">
        <v>0</v>
      </c>
      <c r="G381" s="36"/>
      <c r="H381" s="41"/>
    </row>
    <row r="382" spans="1:8" s="2" customFormat="1" ht="16.899999999999999" customHeight="1">
      <c r="A382" s="36"/>
      <c r="B382" s="41"/>
      <c r="C382" s="254" t="s">
        <v>1328</v>
      </c>
      <c r="D382" s="36"/>
      <c r="E382" s="36"/>
      <c r="F382" s="36"/>
      <c r="G382" s="36"/>
      <c r="H382" s="41"/>
    </row>
    <row r="383" spans="1:8" s="2" customFormat="1" ht="16.899999999999999" customHeight="1">
      <c r="A383" s="36"/>
      <c r="B383" s="41"/>
      <c r="C383" s="252" t="s">
        <v>628</v>
      </c>
      <c r="D383" s="252" t="s">
        <v>1424</v>
      </c>
      <c r="E383" s="19" t="s">
        <v>96</v>
      </c>
      <c r="F383" s="253">
        <v>240.9</v>
      </c>
      <c r="G383" s="36"/>
      <c r="H383" s="41"/>
    </row>
    <row r="384" spans="1:8" s="2" customFormat="1" ht="16.899999999999999" customHeight="1">
      <c r="A384" s="36"/>
      <c r="B384" s="41"/>
      <c r="C384" s="248" t="s">
        <v>155</v>
      </c>
      <c r="D384" s="249" t="s">
        <v>156</v>
      </c>
      <c r="E384" s="250" t="s">
        <v>96</v>
      </c>
      <c r="F384" s="251">
        <v>121.1</v>
      </c>
      <c r="G384" s="36"/>
      <c r="H384" s="41"/>
    </row>
    <row r="385" spans="1:8" s="2" customFormat="1" ht="16.899999999999999" customHeight="1">
      <c r="A385" s="36"/>
      <c r="B385" s="41"/>
      <c r="C385" s="252" t="s">
        <v>19</v>
      </c>
      <c r="D385" s="252" t="s">
        <v>1311</v>
      </c>
      <c r="E385" s="19" t="s">
        <v>19</v>
      </c>
      <c r="F385" s="253">
        <v>0</v>
      </c>
      <c r="G385" s="36"/>
      <c r="H385" s="41"/>
    </row>
    <row r="386" spans="1:8" s="2" customFormat="1" ht="16.899999999999999" customHeight="1">
      <c r="A386" s="36"/>
      <c r="B386" s="41"/>
      <c r="C386" s="252" t="s">
        <v>19</v>
      </c>
      <c r="D386" s="252" t="s">
        <v>1378</v>
      </c>
      <c r="E386" s="19" t="s">
        <v>19</v>
      </c>
      <c r="F386" s="253">
        <v>7.8</v>
      </c>
      <c r="G386" s="36"/>
      <c r="H386" s="41"/>
    </row>
    <row r="387" spans="1:8" s="2" customFormat="1" ht="16.899999999999999" customHeight="1">
      <c r="A387" s="36"/>
      <c r="B387" s="41"/>
      <c r="C387" s="252" t="s">
        <v>19</v>
      </c>
      <c r="D387" s="252" t="s">
        <v>1315</v>
      </c>
      <c r="E387" s="19" t="s">
        <v>19</v>
      </c>
      <c r="F387" s="253">
        <v>0</v>
      </c>
      <c r="G387" s="36"/>
      <c r="H387" s="41"/>
    </row>
    <row r="388" spans="1:8" s="2" customFormat="1" ht="16.899999999999999" customHeight="1">
      <c r="A388" s="36"/>
      <c r="B388" s="41"/>
      <c r="C388" s="252" t="s">
        <v>19</v>
      </c>
      <c r="D388" s="252" t="s">
        <v>1425</v>
      </c>
      <c r="E388" s="19" t="s">
        <v>19</v>
      </c>
      <c r="F388" s="253">
        <v>10.3</v>
      </c>
      <c r="G388" s="36"/>
      <c r="H388" s="41"/>
    </row>
    <row r="389" spans="1:8" s="2" customFormat="1" ht="16.899999999999999" customHeight="1">
      <c r="A389" s="36"/>
      <c r="B389" s="41"/>
      <c r="C389" s="252" t="s">
        <v>19</v>
      </c>
      <c r="D389" s="252" t="s">
        <v>1318</v>
      </c>
      <c r="E389" s="19" t="s">
        <v>19</v>
      </c>
      <c r="F389" s="253">
        <v>0</v>
      </c>
      <c r="G389" s="36"/>
      <c r="H389" s="41"/>
    </row>
    <row r="390" spans="1:8" s="2" customFormat="1" ht="16.899999999999999" customHeight="1">
      <c r="A390" s="36"/>
      <c r="B390" s="41"/>
      <c r="C390" s="252" t="s">
        <v>19</v>
      </c>
      <c r="D390" s="252" t="s">
        <v>1397</v>
      </c>
      <c r="E390" s="19" t="s">
        <v>19</v>
      </c>
      <c r="F390" s="253">
        <v>3.4</v>
      </c>
      <c r="G390" s="36"/>
      <c r="H390" s="41"/>
    </row>
    <row r="391" spans="1:8" s="2" customFormat="1" ht="16.899999999999999" customHeight="1">
      <c r="A391" s="36"/>
      <c r="B391" s="41"/>
      <c r="C391" s="252" t="s">
        <v>19</v>
      </c>
      <c r="D391" s="252" t="s">
        <v>1321</v>
      </c>
      <c r="E391" s="19" t="s">
        <v>19</v>
      </c>
      <c r="F391" s="253">
        <v>0</v>
      </c>
      <c r="G391" s="36"/>
      <c r="H391" s="41"/>
    </row>
    <row r="392" spans="1:8" s="2" customFormat="1" ht="16.899999999999999" customHeight="1">
      <c r="A392" s="36"/>
      <c r="B392" s="41"/>
      <c r="C392" s="252" t="s">
        <v>19</v>
      </c>
      <c r="D392" s="252" t="s">
        <v>1426</v>
      </c>
      <c r="E392" s="19" t="s">
        <v>19</v>
      </c>
      <c r="F392" s="253">
        <v>27.6</v>
      </c>
      <c r="G392" s="36"/>
      <c r="H392" s="41"/>
    </row>
    <row r="393" spans="1:8" s="2" customFormat="1" ht="16.899999999999999" customHeight="1">
      <c r="A393" s="36"/>
      <c r="B393" s="41"/>
      <c r="C393" s="252" t="s">
        <v>19</v>
      </c>
      <c r="D393" s="252" t="s">
        <v>1324</v>
      </c>
      <c r="E393" s="19" t="s">
        <v>19</v>
      </c>
      <c r="F393" s="253">
        <v>0</v>
      </c>
      <c r="G393" s="36"/>
      <c r="H393" s="41"/>
    </row>
    <row r="394" spans="1:8" s="2" customFormat="1" ht="16.899999999999999" customHeight="1">
      <c r="A394" s="36"/>
      <c r="B394" s="41"/>
      <c r="C394" s="252" t="s">
        <v>19</v>
      </c>
      <c r="D394" s="252" t="s">
        <v>1427</v>
      </c>
      <c r="E394" s="19" t="s">
        <v>19</v>
      </c>
      <c r="F394" s="253">
        <v>3.6</v>
      </c>
      <c r="G394" s="36"/>
      <c r="H394" s="41"/>
    </row>
    <row r="395" spans="1:8" s="2" customFormat="1" ht="16.899999999999999" customHeight="1">
      <c r="A395" s="36"/>
      <c r="B395" s="41"/>
      <c r="C395" s="252" t="s">
        <v>19</v>
      </c>
      <c r="D395" s="252" t="s">
        <v>1326</v>
      </c>
      <c r="E395" s="19" t="s">
        <v>19</v>
      </c>
      <c r="F395" s="253">
        <v>0</v>
      </c>
      <c r="G395" s="36"/>
      <c r="H395" s="41"/>
    </row>
    <row r="396" spans="1:8" s="2" customFormat="1" ht="16.899999999999999" customHeight="1">
      <c r="A396" s="36"/>
      <c r="B396" s="41"/>
      <c r="C396" s="252" t="s">
        <v>19</v>
      </c>
      <c r="D396" s="252" t="s">
        <v>1428</v>
      </c>
      <c r="E396" s="19" t="s">
        <v>19</v>
      </c>
      <c r="F396" s="253">
        <v>23.9</v>
      </c>
      <c r="G396" s="36"/>
      <c r="H396" s="41"/>
    </row>
    <row r="397" spans="1:8" s="2" customFormat="1" ht="16.899999999999999" customHeight="1">
      <c r="A397" s="36"/>
      <c r="B397" s="41"/>
      <c r="C397" s="252" t="s">
        <v>19</v>
      </c>
      <c r="D397" s="252" t="s">
        <v>1330</v>
      </c>
      <c r="E397" s="19" t="s">
        <v>19</v>
      </c>
      <c r="F397" s="253">
        <v>0</v>
      </c>
      <c r="G397" s="36"/>
      <c r="H397" s="41"/>
    </row>
    <row r="398" spans="1:8" s="2" customFormat="1" ht="16.899999999999999" customHeight="1">
      <c r="A398" s="36"/>
      <c r="B398" s="41"/>
      <c r="C398" s="252" t="s">
        <v>19</v>
      </c>
      <c r="D398" s="252" t="s">
        <v>1429</v>
      </c>
      <c r="E398" s="19" t="s">
        <v>19</v>
      </c>
      <c r="F398" s="253">
        <v>6.9</v>
      </c>
      <c r="G398" s="36"/>
      <c r="H398" s="41"/>
    </row>
    <row r="399" spans="1:8" s="2" customFormat="1" ht="16.899999999999999" customHeight="1">
      <c r="A399" s="36"/>
      <c r="B399" s="41"/>
      <c r="C399" s="252" t="s">
        <v>19</v>
      </c>
      <c r="D399" s="252" t="s">
        <v>1333</v>
      </c>
      <c r="E399" s="19" t="s">
        <v>19</v>
      </c>
      <c r="F399" s="253">
        <v>0</v>
      </c>
      <c r="G399" s="36"/>
      <c r="H399" s="41"/>
    </row>
    <row r="400" spans="1:8" s="2" customFormat="1" ht="16.899999999999999" customHeight="1">
      <c r="A400" s="36"/>
      <c r="B400" s="41"/>
      <c r="C400" s="252" t="s">
        <v>19</v>
      </c>
      <c r="D400" s="252" t="s">
        <v>1430</v>
      </c>
      <c r="E400" s="19" t="s">
        <v>19</v>
      </c>
      <c r="F400" s="253">
        <v>7.2</v>
      </c>
      <c r="G400" s="36"/>
      <c r="H400" s="41"/>
    </row>
    <row r="401" spans="1:8" s="2" customFormat="1" ht="16.899999999999999" customHeight="1">
      <c r="A401" s="36"/>
      <c r="B401" s="41"/>
      <c r="C401" s="252" t="s">
        <v>19</v>
      </c>
      <c r="D401" s="252" t="s">
        <v>1336</v>
      </c>
      <c r="E401" s="19" t="s">
        <v>19</v>
      </c>
      <c r="F401" s="253">
        <v>0</v>
      </c>
      <c r="G401" s="36"/>
      <c r="H401" s="41"/>
    </row>
    <row r="402" spans="1:8" s="2" customFormat="1" ht="16.899999999999999" customHeight="1">
      <c r="A402" s="36"/>
      <c r="B402" s="41"/>
      <c r="C402" s="252" t="s">
        <v>19</v>
      </c>
      <c r="D402" s="252" t="s">
        <v>1431</v>
      </c>
      <c r="E402" s="19" t="s">
        <v>19</v>
      </c>
      <c r="F402" s="253">
        <v>17.7</v>
      </c>
      <c r="G402" s="36"/>
      <c r="H402" s="41"/>
    </row>
    <row r="403" spans="1:8" s="2" customFormat="1" ht="16.899999999999999" customHeight="1">
      <c r="A403" s="36"/>
      <c r="B403" s="41"/>
      <c r="C403" s="252" t="s">
        <v>19</v>
      </c>
      <c r="D403" s="252" t="s">
        <v>1339</v>
      </c>
      <c r="E403" s="19" t="s">
        <v>19</v>
      </c>
      <c r="F403" s="253">
        <v>0</v>
      </c>
      <c r="G403" s="36"/>
      <c r="H403" s="41"/>
    </row>
    <row r="404" spans="1:8" s="2" customFormat="1" ht="16.899999999999999" customHeight="1">
      <c r="A404" s="36"/>
      <c r="B404" s="41"/>
      <c r="C404" s="252" t="s">
        <v>19</v>
      </c>
      <c r="D404" s="252" t="s">
        <v>1432</v>
      </c>
      <c r="E404" s="19" t="s">
        <v>19</v>
      </c>
      <c r="F404" s="253">
        <v>6.4</v>
      </c>
      <c r="G404" s="36"/>
      <c r="H404" s="41"/>
    </row>
    <row r="405" spans="1:8" s="2" customFormat="1" ht="16.899999999999999" customHeight="1">
      <c r="A405" s="36"/>
      <c r="B405" s="41"/>
      <c r="C405" s="252" t="s">
        <v>19</v>
      </c>
      <c r="D405" s="252" t="s">
        <v>1342</v>
      </c>
      <c r="E405" s="19" t="s">
        <v>19</v>
      </c>
      <c r="F405" s="253">
        <v>0</v>
      </c>
      <c r="G405" s="36"/>
      <c r="H405" s="41"/>
    </row>
    <row r="406" spans="1:8" s="2" customFormat="1" ht="16.899999999999999" customHeight="1">
      <c r="A406" s="36"/>
      <c r="B406" s="41"/>
      <c r="C406" s="252" t="s">
        <v>19</v>
      </c>
      <c r="D406" s="252" t="s">
        <v>1433</v>
      </c>
      <c r="E406" s="19" t="s">
        <v>19</v>
      </c>
      <c r="F406" s="253">
        <v>6.3</v>
      </c>
      <c r="G406" s="36"/>
      <c r="H406" s="41"/>
    </row>
    <row r="407" spans="1:8" s="2" customFormat="1" ht="16.899999999999999" customHeight="1">
      <c r="A407" s="36"/>
      <c r="B407" s="41"/>
      <c r="C407" s="252" t="s">
        <v>19</v>
      </c>
      <c r="D407" s="252" t="s">
        <v>323</v>
      </c>
      <c r="E407" s="19" t="s">
        <v>19</v>
      </c>
      <c r="F407" s="253">
        <v>121.1</v>
      </c>
      <c r="G407" s="36"/>
      <c r="H407" s="41"/>
    </row>
    <row r="408" spans="1:8" s="2" customFormat="1" ht="16.899999999999999" customHeight="1">
      <c r="A408" s="36"/>
      <c r="B408" s="41"/>
      <c r="C408" s="254" t="s">
        <v>1328</v>
      </c>
      <c r="D408" s="36"/>
      <c r="E408" s="36"/>
      <c r="F408" s="36"/>
      <c r="G408" s="36"/>
      <c r="H408" s="41"/>
    </row>
    <row r="409" spans="1:8" s="2" customFormat="1" ht="16.899999999999999" customHeight="1">
      <c r="A409" s="36"/>
      <c r="B409" s="41"/>
      <c r="C409" s="252" t="s">
        <v>628</v>
      </c>
      <c r="D409" s="252" t="s">
        <v>1424</v>
      </c>
      <c r="E409" s="19" t="s">
        <v>96</v>
      </c>
      <c r="F409" s="253">
        <v>240.9</v>
      </c>
      <c r="G409" s="36"/>
      <c r="H409" s="41"/>
    </row>
    <row r="410" spans="1:8" s="2" customFormat="1" ht="16.899999999999999" customHeight="1">
      <c r="A410" s="36"/>
      <c r="B410" s="41"/>
      <c r="C410" s="248" t="s">
        <v>158</v>
      </c>
      <c r="D410" s="249" t="s">
        <v>159</v>
      </c>
      <c r="E410" s="250" t="s">
        <v>91</v>
      </c>
      <c r="F410" s="251">
        <v>162.5</v>
      </c>
      <c r="G410" s="36"/>
      <c r="H410" s="41"/>
    </row>
    <row r="411" spans="1:8" s="2" customFormat="1" ht="16.899999999999999" customHeight="1">
      <c r="A411" s="36"/>
      <c r="B411" s="41"/>
      <c r="C411" s="252" t="s">
        <v>19</v>
      </c>
      <c r="D411" s="252" t="s">
        <v>1311</v>
      </c>
      <c r="E411" s="19" t="s">
        <v>19</v>
      </c>
      <c r="F411" s="253">
        <v>0</v>
      </c>
      <c r="G411" s="36"/>
      <c r="H411" s="41"/>
    </row>
    <row r="412" spans="1:8" s="2" customFormat="1" ht="16.899999999999999" customHeight="1">
      <c r="A412" s="36"/>
      <c r="B412" s="41"/>
      <c r="C412" s="252" t="s">
        <v>19</v>
      </c>
      <c r="D412" s="252" t="s">
        <v>1434</v>
      </c>
      <c r="E412" s="19" t="s">
        <v>19</v>
      </c>
      <c r="F412" s="253">
        <v>9.3000000000000007</v>
      </c>
      <c r="G412" s="36"/>
      <c r="H412" s="41"/>
    </row>
    <row r="413" spans="1:8" s="2" customFormat="1" ht="16.899999999999999" customHeight="1">
      <c r="A413" s="36"/>
      <c r="B413" s="41"/>
      <c r="C413" s="252" t="s">
        <v>19</v>
      </c>
      <c r="D413" s="252" t="s">
        <v>1315</v>
      </c>
      <c r="E413" s="19" t="s">
        <v>19</v>
      </c>
      <c r="F413" s="253">
        <v>0</v>
      </c>
      <c r="G413" s="36"/>
      <c r="H413" s="41"/>
    </row>
    <row r="414" spans="1:8" s="2" customFormat="1" ht="16.899999999999999" customHeight="1">
      <c r="A414" s="36"/>
      <c r="B414" s="41"/>
      <c r="C414" s="252" t="s">
        <v>19</v>
      </c>
      <c r="D414" s="252" t="s">
        <v>101</v>
      </c>
      <c r="E414" s="19" t="s">
        <v>19</v>
      </c>
      <c r="F414" s="253">
        <v>15</v>
      </c>
      <c r="G414" s="36"/>
      <c r="H414" s="41"/>
    </row>
    <row r="415" spans="1:8" s="2" customFormat="1" ht="16.899999999999999" customHeight="1">
      <c r="A415" s="36"/>
      <c r="B415" s="41"/>
      <c r="C415" s="252" t="s">
        <v>19</v>
      </c>
      <c r="D415" s="252" t="s">
        <v>1318</v>
      </c>
      <c r="E415" s="19" t="s">
        <v>19</v>
      </c>
      <c r="F415" s="253">
        <v>0</v>
      </c>
      <c r="G415" s="36"/>
      <c r="H415" s="41"/>
    </row>
    <row r="416" spans="1:8" s="2" customFormat="1" ht="16.899999999999999" customHeight="1">
      <c r="A416" s="36"/>
      <c r="B416" s="41"/>
      <c r="C416" s="252" t="s">
        <v>19</v>
      </c>
      <c r="D416" s="252" t="s">
        <v>1435</v>
      </c>
      <c r="E416" s="19" t="s">
        <v>19</v>
      </c>
      <c r="F416" s="253">
        <v>7.4</v>
      </c>
      <c r="G416" s="36"/>
      <c r="H416" s="41"/>
    </row>
    <row r="417" spans="1:8" s="2" customFormat="1" ht="16.899999999999999" customHeight="1">
      <c r="A417" s="36"/>
      <c r="B417" s="41"/>
      <c r="C417" s="252" t="s">
        <v>19</v>
      </c>
      <c r="D417" s="252" t="s">
        <v>1321</v>
      </c>
      <c r="E417" s="19" t="s">
        <v>19</v>
      </c>
      <c r="F417" s="253">
        <v>0</v>
      </c>
      <c r="G417" s="36"/>
      <c r="H417" s="41"/>
    </row>
    <row r="418" spans="1:8" s="2" customFormat="1" ht="16.899999999999999" customHeight="1">
      <c r="A418" s="36"/>
      <c r="B418" s="41"/>
      <c r="C418" s="252" t="s">
        <v>19</v>
      </c>
      <c r="D418" s="252" t="s">
        <v>1436</v>
      </c>
      <c r="E418" s="19" t="s">
        <v>19</v>
      </c>
      <c r="F418" s="253">
        <v>34.6</v>
      </c>
      <c r="G418" s="36"/>
      <c r="H418" s="41"/>
    </row>
    <row r="419" spans="1:8" s="2" customFormat="1" ht="16.899999999999999" customHeight="1">
      <c r="A419" s="36"/>
      <c r="B419" s="41"/>
      <c r="C419" s="252" t="s">
        <v>19</v>
      </c>
      <c r="D419" s="252" t="s">
        <v>1324</v>
      </c>
      <c r="E419" s="19" t="s">
        <v>19</v>
      </c>
      <c r="F419" s="253">
        <v>0</v>
      </c>
      <c r="G419" s="36"/>
      <c r="H419" s="41"/>
    </row>
    <row r="420" spans="1:8" s="2" customFormat="1" ht="16.899999999999999" customHeight="1">
      <c r="A420" s="36"/>
      <c r="B420" s="41"/>
      <c r="C420" s="252" t="s">
        <v>19</v>
      </c>
      <c r="D420" s="252" t="s">
        <v>1437</v>
      </c>
      <c r="E420" s="19" t="s">
        <v>19</v>
      </c>
      <c r="F420" s="253">
        <v>4.4000000000000004</v>
      </c>
      <c r="G420" s="36"/>
      <c r="H420" s="41"/>
    </row>
    <row r="421" spans="1:8" s="2" customFormat="1" ht="16.899999999999999" customHeight="1">
      <c r="A421" s="36"/>
      <c r="B421" s="41"/>
      <c r="C421" s="252" t="s">
        <v>19</v>
      </c>
      <c r="D421" s="252" t="s">
        <v>1326</v>
      </c>
      <c r="E421" s="19" t="s">
        <v>19</v>
      </c>
      <c r="F421" s="253">
        <v>0</v>
      </c>
      <c r="G421" s="36"/>
      <c r="H421" s="41"/>
    </row>
    <row r="422" spans="1:8" s="2" customFormat="1" ht="16.899999999999999" customHeight="1">
      <c r="A422" s="36"/>
      <c r="B422" s="41"/>
      <c r="C422" s="252" t="s">
        <v>19</v>
      </c>
      <c r="D422" s="252" t="s">
        <v>1438</v>
      </c>
      <c r="E422" s="19" t="s">
        <v>19</v>
      </c>
      <c r="F422" s="253">
        <v>27.6</v>
      </c>
      <c r="G422" s="36"/>
      <c r="H422" s="41"/>
    </row>
    <row r="423" spans="1:8" s="2" customFormat="1" ht="16.899999999999999" customHeight="1">
      <c r="A423" s="36"/>
      <c r="B423" s="41"/>
      <c r="C423" s="252" t="s">
        <v>19</v>
      </c>
      <c r="D423" s="252" t="s">
        <v>1330</v>
      </c>
      <c r="E423" s="19" t="s">
        <v>19</v>
      </c>
      <c r="F423" s="253">
        <v>0</v>
      </c>
      <c r="G423" s="36"/>
      <c r="H423" s="41"/>
    </row>
    <row r="424" spans="1:8" s="2" customFormat="1" ht="16.899999999999999" customHeight="1">
      <c r="A424" s="36"/>
      <c r="B424" s="41"/>
      <c r="C424" s="252" t="s">
        <v>19</v>
      </c>
      <c r="D424" s="252" t="s">
        <v>1439</v>
      </c>
      <c r="E424" s="19" t="s">
        <v>19</v>
      </c>
      <c r="F424" s="253">
        <v>8</v>
      </c>
      <c r="G424" s="36"/>
      <c r="H424" s="41"/>
    </row>
    <row r="425" spans="1:8" s="2" customFormat="1" ht="16.899999999999999" customHeight="1">
      <c r="A425" s="36"/>
      <c r="B425" s="41"/>
      <c r="C425" s="252" t="s">
        <v>19</v>
      </c>
      <c r="D425" s="252" t="s">
        <v>1333</v>
      </c>
      <c r="E425" s="19" t="s">
        <v>19</v>
      </c>
      <c r="F425" s="253">
        <v>0</v>
      </c>
      <c r="G425" s="36"/>
      <c r="H425" s="41"/>
    </row>
    <row r="426" spans="1:8" s="2" customFormat="1" ht="16.899999999999999" customHeight="1">
      <c r="A426" s="36"/>
      <c r="B426" s="41"/>
      <c r="C426" s="252" t="s">
        <v>19</v>
      </c>
      <c r="D426" s="252" t="s">
        <v>1440</v>
      </c>
      <c r="E426" s="19" t="s">
        <v>19</v>
      </c>
      <c r="F426" s="253">
        <v>8.8000000000000007</v>
      </c>
      <c r="G426" s="36"/>
      <c r="H426" s="41"/>
    </row>
    <row r="427" spans="1:8" s="2" customFormat="1" ht="16.899999999999999" customHeight="1">
      <c r="A427" s="36"/>
      <c r="B427" s="41"/>
      <c r="C427" s="252" t="s">
        <v>19</v>
      </c>
      <c r="D427" s="252" t="s">
        <v>1336</v>
      </c>
      <c r="E427" s="19" t="s">
        <v>19</v>
      </c>
      <c r="F427" s="253">
        <v>0</v>
      </c>
      <c r="G427" s="36"/>
      <c r="H427" s="41"/>
    </row>
    <row r="428" spans="1:8" s="2" customFormat="1" ht="16.899999999999999" customHeight="1">
      <c r="A428" s="36"/>
      <c r="B428" s="41"/>
      <c r="C428" s="252" t="s">
        <v>19</v>
      </c>
      <c r="D428" s="252" t="s">
        <v>1441</v>
      </c>
      <c r="E428" s="19" t="s">
        <v>19</v>
      </c>
      <c r="F428" s="253">
        <v>23.6</v>
      </c>
      <c r="G428" s="36"/>
      <c r="H428" s="41"/>
    </row>
    <row r="429" spans="1:8" s="2" customFormat="1" ht="16.899999999999999" customHeight="1">
      <c r="A429" s="36"/>
      <c r="B429" s="41"/>
      <c r="C429" s="252" t="s">
        <v>19</v>
      </c>
      <c r="D429" s="252" t="s">
        <v>1339</v>
      </c>
      <c r="E429" s="19" t="s">
        <v>19</v>
      </c>
      <c r="F429" s="253">
        <v>0</v>
      </c>
      <c r="G429" s="36"/>
      <c r="H429" s="41"/>
    </row>
    <row r="430" spans="1:8" s="2" customFormat="1" ht="16.899999999999999" customHeight="1">
      <c r="A430" s="36"/>
      <c r="B430" s="41"/>
      <c r="C430" s="252" t="s">
        <v>19</v>
      </c>
      <c r="D430" s="252" t="s">
        <v>1442</v>
      </c>
      <c r="E430" s="19" t="s">
        <v>19</v>
      </c>
      <c r="F430" s="253">
        <v>12.5</v>
      </c>
      <c r="G430" s="36"/>
      <c r="H430" s="41"/>
    </row>
    <row r="431" spans="1:8" s="2" customFormat="1" ht="16.899999999999999" customHeight="1">
      <c r="A431" s="36"/>
      <c r="B431" s="41"/>
      <c r="C431" s="252" t="s">
        <v>19</v>
      </c>
      <c r="D431" s="252" t="s">
        <v>1342</v>
      </c>
      <c r="E431" s="19" t="s">
        <v>19</v>
      </c>
      <c r="F431" s="253">
        <v>0</v>
      </c>
      <c r="G431" s="36"/>
      <c r="H431" s="41"/>
    </row>
    <row r="432" spans="1:8" s="2" customFormat="1" ht="16.899999999999999" customHeight="1">
      <c r="A432" s="36"/>
      <c r="B432" s="41"/>
      <c r="C432" s="252" t="s">
        <v>19</v>
      </c>
      <c r="D432" s="252" t="s">
        <v>1443</v>
      </c>
      <c r="E432" s="19" t="s">
        <v>19</v>
      </c>
      <c r="F432" s="253">
        <v>11.3</v>
      </c>
      <c r="G432" s="36"/>
      <c r="H432" s="41"/>
    </row>
    <row r="433" spans="1:8" s="2" customFormat="1" ht="16.899999999999999" customHeight="1">
      <c r="A433" s="36"/>
      <c r="B433" s="41"/>
      <c r="C433" s="252" t="s">
        <v>19</v>
      </c>
      <c r="D433" s="252" t="s">
        <v>323</v>
      </c>
      <c r="E433" s="19" t="s">
        <v>19</v>
      </c>
      <c r="F433" s="253">
        <v>162.5</v>
      </c>
      <c r="G433" s="36"/>
      <c r="H433" s="41"/>
    </row>
    <row r="434" spans="1:8" s="2" customFormat="1" ht="16.899999999999999" customHeight="1">
      <c r="A434" s="36"/>
      <c r="B434" s="41"/>
      <c r="C434" s="254" t="s">
        <v>1328</v>
      </c>
      <c r="D434" s="36"/>
      <c r="E434" s="36"/>
      <c r="F434" s="36"/>
      <c r="G434" s="36"/>
      <c r="H434" s="41"/>
    </row>
    <row r="435" spans="1:8" s="2" customFormat="1" ht="16.899999999999999" customHeight="1">
      <c r="A435" s="36"/>
      <c r="B435" s="41"/>
      <c r="C435" s="252" t="s">
        <v>359</v>
      </c>
      <c r="D435" s="252" t="s">
        <v>1444</v>
      </c>
      <c r="E435" s="19" t="s">
        <v>91</v>
      </c>
      <c r="F435" s="253">
        <v>195.72</v>
      </c>
      <c r="G435" s="36"/>
      <c r="H435" s="41"/>
    </row>
    <row r="436" spans="1:8" s="2" customFormat="1" ht="16.899999999999999" customHeight="1">
      <c r="A436" s="36"/>
      <c r="B436" s="41"/>
      <c r="C436" s="248" t="s">
        <v>143</v>
      </c>
      <c r="D436" s="249" t="s">
        <v>144</v>
      </c>
      <c r="E436" s="250" t="s">
        <v>91</v>
      </c>
      <c r="F436" s="251">
        <v>23.9</v>
      </c>
      <c r="G436" s="36"/>
      <c r="H436" s="41"/>
    </row>
    <row r="437" spans="1:8" s="2" customFormat="1" ht="16.899999999999999" customHeight="1">
      <c r="A437" s="36"/>
      <c r="B437" s="41"/>
      <c r="C437" s="252" t="s">
        <v>19</v>
      </c>
      <c r="D437" s="252" t="s">
        <v>1311</v>
      </c>
      <c r="E437" s="19" t="s">
        <v>19</v>
      </c>
      <c r="F437" s="253">
        <v>0</v>
      </c>
      <c r="G437" s="36"/>
      <c r="H437" s="41"/>
    </row>
    <row r="438" spans="1:8" s="2" customFormat="1" ht="16.899999999999999" customHeight="1">
      <c r="A438" s="36"/>
      <c r="B438" s="41"/>
      <c r="C438" s="252" t="s">
        <v>19</v>
      </c>
      <c r="D438" s="252" t="s">
        <v>75</v>
      </c>
      <c r="E438" s="19" t="s">
        <v>19</v>
      </c>
      <c r="F438" s="253">
        <v>0</v>
      </c>
      <c r="G438" s="36"/>
      <c r="H438" s="41"/>
    </row>
    <row r="439" spans="1:8" s="2" customFormat="1" ht="16.899999999999999" customHeight="1">
      <c r="A439" s="36"/>
      <c r="B439" s="41"/>
      <c r="C439" s="252" t="s">
        <v>19</v>
      </c>
      <c r="D439" s="252" t="s">
        <v>1315</v>
      </c>
      <c r="E439" s="19" t="s">
        <v>19</v>
      </c>
      <c r="F439" s="253">
        <v>0</v>
      </c>
      <c r="G439" s="36"/>
      <c r="H439" s="41"/>
    </row>
    <row r="440" spans="1:8" s="2" customFormat="1" ht="16.899999999999999" customHeight="1">
      <c r="A440" s="36"/>
      <c r="B440" s="41"/>
      <c r="C440" s="252" t="s">
        <v>19</v>
      </c>
      <c r="D440" s="252" t="s">
        <v>1419</v>
      </c>
      <c r="E440" s="19" t="s">
        <v>19</v>
      </c>
      <c r="F440" s="253">
        <v>3.3</v>
      </c>
      <c r="G440" s="36"/>
      <c r="H440" s="41"/>
    </row>
    <row r="441" spans="1:8" s="2" customFormat="1" ht="16.899999999999999" customHeight="1">
      <c r="A441" s="36"/>
      <c r="B441" s="41"/>
      <c r="C441" s="252" t="s">
        <v>19</v>
      </c>
      <c r="D441" s="252" t="s">
        <v>1318</v>
      </c>
      <c r="E441" s="19" t="s">
        <v>19</v>
      </c>
      <c r="F441" s="253">
        <v>0</v>
      </c>
      <c r="G441" s="36"/>
      <c r="H441" s="41"/>
    </row>
    <row r="442" spans="1:8" s="2" customFormat="1" ht="16.899999999999999" customHeight="1">
      <c r="A442" s="36"/>
      <c r="B442" s="41"/>
      <c r="C442" s="252" t="s">
        <v>19</v>
      </c>
      <c r="D442" s="252" t="s">
        <v>75</v>
      </c>
      <c r="E442" s="19" t="s">
        <v>19</v>
      </c>
      <c r="F442" s="253">
        <v>0</v>
      </c>
      <c r="G442" s="36"/>
      <c r="H442" s="41"/>
    </row>
    <row r="443" spans="1:8" s="2" customFormat="1" ht="16.899999999999999" customHeight="1">
      <c r="A443" s="36"/>
      <c r="B443" s="41"/>
      <c r="C443" s="252" t="s">
        <v>19</v>
      </c>
      <c r="D443" s="252" t="s">
        <v>1321</v>
      </c>
      <c r="E443" s="19" t="s">
        <v>19</v>
      </c>
      <c r="F443" s="253">
        <v>0</v>
      </c>
      <c r="G443" s="36"/>
      <c r="H443" s="41"/>
    </row>
    <row r="444" spans="1:8" s="2" customFormat="1" ht="16.899999999999999" customHeight="1">
      <c r="A444" s="36"/>
      <c r="B444" s="41"/>
      <c r="C444" s="252" t="s">
        <v>19</v>
      </c>
      <c r="D444" s="252" t="s">
        <v>479</v>
      </c>
      <c r="E444" s="19" t="s">
        <v>19</v>
      </c>
      <c r="F444" s="253">
        <v>11</v>
      </c>
      <c r="G444" s="36"/>
      <c r="H444" s="41"/>
    </row>
    <row r="445" spans="1:8" s="2" customFormat="1" ht="16.899999999999999" customHeight="1">
      <c r="A445" s="36"/>
      <c r="B445" s="41"/>
      <c r="C445" s="252" t="s">
        <v>19</v>
      </c>
      <c r="D445" s="252" t="s">
        <v>1324</v>
      </c>
      <c r="E445" s="19" t="s">
        <v>19</v>
      </c>
      <c r="F445" s="253">
        <v>0</v>
      </c>
      <c r="G445" s="36"/>
      <c r="H445" s="41"/>
    </row>
    <row r="446" spans="1:8" s="2" customFormat="1" ht="16.899999999999999" customHeight="1">
      <c r="A446" s="36"/>
      <c r="B446" s="41"/>
      <c r="C446" s="252" t="s">
        <v>19</v>
      </c>
      <c r="D446" s="252" t="s">
        <v>75</v>
      </c>
      <c r="E446" s="19" t="s">
        <v>19</v>
      </c>
      <c r="F446" s="253">
        <v>0</v>
      </c>
      <c r="G446" s="36"/>
      <c r="H446" s="41"/>
    </row>
    <row r="447" spans="1:8" s="2" customFormat="1" ht="16.899999999999999" customHeight="1">
      <c r="A447" s="36"/>
      <c r="B447" s="41"/>
      <c r="C447" s="252" t="s">
        <v>19</v>
      </c>
      <c r="D447" s="252" t="s">
        <v>1326</v>
      </c>
      <c r="E447" s="19" t="s">
        <v>19</v>
      </c>
      <c r="F447" s="253">
        <v>0</v>
      </c>
      <c r="G447" s="36"/>
      <c r="H447" s="41"/>
    </row>
    <row r="448" spans="1:8" s="2" customFormat="1" ht="16.899999999999999" customHeight="1">
      <c r="A448" s="36"/>
      <c r="B448" s="41"/>
      <c r="C448" s="252" t="s">
        <v>19</v>
      </c>
      <c r="D448" s="252" t="s">
        <v>1445</v>
      </c>
      <c r="E448" s="19" t="s">
        <v>19</v>
      </c>
      <c r="F448" s="253">
        <v>3.7</v>
      </c>
      <c r="G448" s="36"/>
      <c r="H448" s="41"/>
    </row>
    <row r="449" spans="1:8" s="2" customFormat="1" ht="16.899999999999999" customHeight="1">
      <c r="A449" s="36"/>
      <c r="B449" s="41"/>
      <c r="C449" s="252" t="s">
        <v>19</v>
      </c>
      <c r="D449" s="252" t="s">
        <v>1330</v>
      </c>
      <c r="E449" s="19" t="s">
        <v>19</v>
      </c>
      <c r="F449" s="253">
        <v>0</v>
      </c>
      <c r="G449" s="36"/>
      <c r="H449" s="41"/>
    </row>
    <row r="450" spans="1:8" s="2" customFormat="1" ht="16.899999999999999" customHeight="1">
      <c r="A450" s="36"/>
      <c r="B450" s="41"/>
      <c r="C450" s="252" t="s">
        <v>19</v>
      </c>
      <c r="D450" s="252" t="s">
        <v>75</v>
      </c>
      <c r="E450" s="19" t="s">
        <v>19</v>
      </c>
      <c r="F450" s="253">
        <v>0</v>
      </c>
      <c r="G450" s="36"/>
      <c r="H450" s="41"/>
    </row>
    <row r="451" spans="1:8" s="2" customFormat="1" ht="16.899999999999999" customHeight="1">
      <c r="A451" s="36"/>
      <c r="B451" s="41"/>
      <c r="C451" s="252" t="s">
        <v>19</v>
      </c>
      <c r="D451" s="252" t="s">
        <v>1333</v>
      </c>
      <c r="E451" s="19" t="s">
        <v>19</v>
      </c>
      <c r="F451" s="253">
        <v>0</v>
      </c>
      <c r="G451" s="36"/>
      <c r="H451" s="41"/>
    </row>
    <row r="452" spans="1:8" s="2" customFormat="1" ht="16.899999999999999" customHeight="1">
      <c r="A452" s="36"/>
      <c r="B452" s="41"/>
      <c r="C452" s="252" t="s">
        <v>19</v>
      </c>
      <c r="D452" s="252" t="s">
        <v>75</v>
      </c>
      <c r="E452" s="19" t="s">
        <v>19</v>
      </c>
      <c r="F452" s="253">
        <v>0</v>
      </c>
      <c r="G452" s="36"/>
      <c r="H452" s="41"/>
    </row>
    <row r="453" spans="1:8" s="2" customFormat="1" ht="16.899999999999999" customHeight="1">
      <c r="A453" s="36"/>
      <c r="B453" s="41"/>
      <c r="C453" s="252" t="s">
        <v>19</v>
      </c>
      <c r="D453" s="252" t="s">
        <v>1336</v>
      </c>
      <c r="E453" s="19" t="s">
        <v>19</v>
      </c>
      <c r="F453" s="253">
        <v>0</v>
      </c>
      <c r="G453" s="36"/>
      <c r="H453" s="41"/>
    </row>
    <row r="454" spans="1:8" s="2" customFormat="1" ht="16.899999999999999" customHeight="1">
      <c r="A454" s="36"/>
      <c r="B454" s="41"/>
      <c r="C454" s="252" t="s">
        <v>19</v>
      </c>
      <c r="D454" s="252" t="s">
        <v>1446</v>
      </c>
      <c r="E454" s="19" t="s">
        <v>19</v>
      </c>
      <c r="F454" s="253">
        <v>2.9</v>
      </c>
      <c r="G454" s="36"/>
      <c r="H454" s="41"/>
    </row>
    <row r="455" spans="1:8" s="2" customFormat="1" ht="16.899999999999999" customHeight="1">
      <c r="A455" s="36"/>
      <c r="B455" s="41"/>
      <c r="C455" s="252" t="s">
        <v>19</v>
      </c>
      <c r="D455" s="252" t="s">
        <v>1339</v>
      </c>
      <c r="E455" s="19" t="s">
        <v>19</v>
      </c>
      <c r="F455" s="253">
        <v>0</v>
      </c>
      <c r="G455" s="36"/>
      <c r="H455" s="41"/>
    </row>
    <row r="456" spans="1:8" s="2" customFormat="1" ht="16.899999999999999" customHeight="1">
      <c r="A456" s="36"/>
      <c r="B456" s="41"/>
      <c r="C456" s="252" t="s">
        <v>19</v>
      </c>
      <c r="D456" s="252" t="s">
        <v>85</v>
      </c>
      <c r="E456" s="19" t="s">
        <v>19</v>
      </c>
      <c r="F456" s="253">
        <v>2</v>
      </c>
      <c r="G456" s="36"/>
      <c r="H456" s="41"/>
    </row>
    <row r="457" spans="1:8" s="2" customFormat="1" ht="16.899999999999999" customHeight="1">
      <c r="A457" s="36"/>
      <c r="B457" s="41"/>
      <c r="C457" s="252" t="s">
        <v>19</v>
      </c>
      <c r="D457" s="252" t="s">
        <v>1342</v>
      </c>
      <c r="E457" s="19" t="s">
        <v>19</v>
      </c>
      <c r="F457" s="253">
        <v>0</v>
      </c>
      <c r="G457" s="36"/>
      <c r="H457" s="41"/>
    </row>
    <row r="458" spans="1:8" s="2" customFormat="1" ht="16.899999999999999" customHeight="1">
      <c r="A458" s="36"/>
      <c r="B458" s="41"/>
      <c r="C458" s="252" t="s">
        <v>19</v>
      </c>
      <c r="D458" s="252" t="s">
        <v>83</v>
      </c>
      <c r="E458" s="19" t="s">
        <v>19</v>
      </c>
      <c r="F458" s="253">
        <v>1</v>
      </c>
      <c r="G458" s="36"/>
      <c r="H458" s="41"/>
    </row>
    <row r="459" spans="1:8" s="2" customFormat="1" ht="16.899999999999999" customHeight="1">
      <c r="A459" s="36"/>
      <c r="B459" s="41"/>
      <c r="C459" s="252" t="s">
        <v>19</v>
      </c>
      <c r="D459" s="252" t="s">
        <v>323</v>
      </c>
      <c r="E459" s="19" t="s">
        <v>19</v>
      </c>
      <c r="F459" s="253">
        <v>23.9</v>
      </c>
      <c r="G459" s="36"/>
      <c r="H459" s="41"/>
    </row>
    <row r="460" spans="1:8" s="2" customFormat="1" ht="16.899999999999999" customHeight="1">
      <c r="A460" s="36"/>
      <c r="B460" s="41"/>
      <c r="C460" s="254" t="s">
        <v>1328</v>
      </c>
      <c r="D460" s="36"/>
      <c r="E460" s="36"/>
      <c r="F460" s="36"/>
      <c r="G460" s="36"/>
      <c r="H460" s="41"/>
    </row>
    <row r="461" spans="1:8" s="2" customFormat="1" ht="16.899999999999999" customHeight="1">
      <c r="A461" s="36"/>
      <c r="B461" s="41"/>
      <c r="C461" s="252" t="s">
        <v>359</v>
      </c>
      <c r="D461" s="252" t="s">
        <v>1444</v>
      </c>
      <c r="E461" s="19" t="s">
        <v>91</v>
      </c>
      <c r="F461" s="253">
        <v>195.72</v>
      </c>
      <c r="G461" s="36"/>
      <c r="H461" s="41"/>
    </row>
    <row r="462" spans="1:8" s="2" customFormat="1" ht="16.899999999999999" customHeight="1">
      <c r="A462" s="36"/>
      <c r="B462" s="41"/>
      <c r="C462" s="248" t="s">
        <v>161</v>
      </c>
      <c r="D462" s="249" t="s">
        <v>162</v>
      </c>
      <c r="E462" s="250" t="s">
        <v>91</v>
      </c>
      <c r="F462" s="251">
        <v>1020.3</v>
      </c>
      <c r="G462" s="36"/>
      <c r="H462" s="41"/>
    </row>
    <row r="463" spans="1:8" s="2" customFormat="1" ht="16.899999999999999" customHeight="1">
      <c r="A463" s="36"/>
      <c r="B463" s="41"/>
      <c r="C463" s="252" t="s">
        <v>19</v>
      </c>
      <c r="D463" s="252" t="s">
        <v>1311</v>
      </c>
      <c r="E463" s="19" t="s">
        <v>19</v>
      </c>
      <c r="F463" s="253">
        <v>0</v>
      </c>
      <c r="G463" s="36"/>
      <c r="H463" s="41"/>
    </row>
    <row r="464" spans="1:8" s="2" customFormat="1" ht="16.899999999999999" customHeight="1">
      <c r="A464" s="36"/>
      <c r="B464" s="41"/>
      <c r="C464" s="252" t="s">
        <v>19</v>
      </c>
      <c r="D464" s="252" t="s">
        <v>1447</v>
      </c>
      <c r="E464" s="19" t="s">
        <v>19</v>
      </c>
      <c r="F464" s="253">
        <v>78.8</v>
      </c>
      <c r="G464" s="36"/>
      <c r="H464" s="41"/>
    </row>
    <row r="465" spans="1:8" s="2" customFormat="1" ht="16.899999999999999" customHeight="1">
      <c r="A465" s="36"/>
      <c r="B465" s="41"/>
      <c r="C465" s="252" t="s">
        <v>19</v>
      </c>
      <c r="D465" s="252" t="s">
        <v>1448</v>
      </c>
      <c r="E465" s="19" t="s">
        <v>19</v>
      </c>
      <c r="F465" s="253">
        <v>12.8</v>
      </c>
      <c r="G465" s="36"/>
      <c r="H465" s="41"/>
    </row>
    <row r="466" spans="1:8" s="2" customFormat="1" ht="16.899999999999999" customHeight="1">
      <c r="A466" s="36"/>
      <c r="B466" s="41"/>
      <c r="C466" s="252" t="s">
        <v>19</v>
      </c>
      <c r="D466" s="252" t="s">
        <v>1314</v>
      </c>
      <c r="E466" s="19" t="s">
        <v>19</v>
      </c>
      <c r="F466" s="253">
        <v>91.6</v>
      </c>
      <c r="G466" s="36"/>
      <c r="H466" s="41"/>
    </row>
    <row r="467" spans="1:8" s="2" customFormat="1" ht="16.899999999999999" customHeight="1">
      <c r="A467" s="36"/>
      <c r="B467" s="41"/>
      <c r="C467" s="252" t="s">
        <v>19</v>
      </c>
      <c r="D467" s="252" t="s">
        <v>1315</v>
      </c>
      <c r="E467" s="19" t="s">
        <v>19</v>
      </c>
      <c r="F467" s="253">
        <v>0</v>
      </c>
      <c r="G467" s="36"/>
      <c r="H467" s="41"/>
    </row>
    <row r="468" spans="1:8" s="2" customFormat="1" ht="16.899999999999999" customHeight="1">
      <c r="A468" s="36"/>
      <c r="B468" s="41"/>
      <c r="C468" s="252" t="s">
        <v>19</v>
      </c>
      <c r="D468" s="252" t="s">
        <v>1449</v>
      </c>
      <c r="E468" s="19" t="s">
        <v>19</v>
      </c>
      <c r="F468" s="253">
        <v>113.4</v>
      </c>
      <c r="G468" s="36"/>
      <c r="H468" s="41"/>
    </row>
    <row r="469" spans="1:8" s="2" customFormat="1" ht="16.899999999999999" customHeight="1">
      <c r="A469" s="36"/>
      <c r="B469" s="41"/>
      <c r="C469" s="252" t="s">
        <v>19</v>
      </c>
      <c r="D469" s="252" t="s">
        <v>1370</v>
      </c>
      <c r="E469" s="19" t="s">
        <v>19</v>
      </c>
      <c r="F469" s="253">
        <v>11.4</v>
      </c>
      <c r="G469" s="36"/>
      <c r="H469" s="41"/>
    </row>
    <row r="470" spans="1:8" s="2" customFormat="1" ht="16.899999999999999" customHeight="1">
      <c r="A470" s="36"/>
      <c r="B470" s="41"/>
      <c r="C470" s="252" t="s">
        <v>19</v>
      </c>
      <c r="D470" s="252" t="s">
        <v>1314</v>
      </c>
      <c r="E470" s="19" t="s">
        <v>19</v>
      </c>
      <c r="F470" s="253">
        <v>124.8</v>
      </c>
      <c r="G470" s="36"/>
      <c r="H470" s="41"/>
    </row>
    <row r="471" spans="1:8" s="2" customFormat="1" ht="16.899999999999999" customHeight="1">
      <c r="A471" s="36"/>
      <c r="B471" s="41"/>
      <c r="C471" s="252" t="s">
        <v>19</v>
      </c>
      <c r="D471" s="252" t="s">
        <v>1318</v>
      </c>
      <c r="E471" s="19" t="s">
        <v>19</v>
      </c>
      <c r="F471" s="253">
        <v>0</v>
      </c>
      <c r="G471" s="36"/>
      <c r="H471" s="41"/>
    </row>
    <row r="472" spans="1:8" s="2" customFormat="1" ht="16.899999999999999" customHeight="1">
      <c r="A472" s="36"/>
      <c r="B472" s="41"/>
      <c r="C472" s="252" t="s">
        <v>19</v>
      </c>
      <c r="D472" s="252" t="s">
        <v>1450</v>
      </c>
      <c r="E472" s="19" t="s">
        <v>19</v>
      </c>
      <c r="F472" s="253">
        <v>37.799999999999997</v>
      </c>
      <c r="G472" s="36"/>
      <c r="H472" s="41"/>
    </row>
    <row r="473" spans="1:8" s="2" customFormat="1" ht="16.899999999999999" customHeight="1">
      <c r="A473" s="36"/>
      <c r="B473" s="41"/>
      <c r="C473" s="252" t="s">
        <v>19</v>
      </c>
      <c r="D473" s="252" t="s">
        <v>1446</v>
      </c>
      <c r="E473" s="19" t="s">
        <v>19</v>
      </c>
      <c r="F473" s="253">
        <v>2.9</v>
      </c>
      <c r="G473" s="36"/>
      <c r="H473" s="41"/>
    </row>
    <row r="474" spans="1:8" s="2" customFormat="1" ht="16.899999999999999" customHeight="1">
      <c r="A474" s="36"/>
      <c r="B474" s="41"/>
      <c r="C474" s="252" t="s">
        <v>19</v>
      </c>
      <c r="D474" s="252" t="s">
        <v>1314</v>
      </c>
      <c r="E474" s="19" t="s">
        <v>19</v>
      </c>
      <c r="F474" s="253">
        <v>40.700000000000003</v>
      </c>
      <c r="G474" s="36"/>
      <c r="H474" s="41"/>
    </row>
    <row r="475" spans="1:8" s="2" customFormat="1" ht="16.899999999999999" customHeight="1">
      <c r="A475" s="36"/>
      <c r="B475" s="41"/>
      <c r="C475" s="252" t="s">
        <v>19</v>
      </c>
      <c r="D475" s="252" t="s">
        <v>1321</v>
      </c>
      <c r="E475" s="19" t="s">
        <v>19</v>
      </c>
      <c r="F475" s="253">
        <v>0</v>
      </c>
      <c r="G475" s="36"/>
      <c r="H475" s="41"/>
    </row>
    <row r="476" spans="1:8" s="2" customFormat="1" ht="16.899999999999999" customHeight="1">
      <c r="A476" s="36"/>
      <c r="B476" s="41"/>
      <c r="C476" s="252" t="s">
        <v>19</v>
      </c>
      <c r="D476" s="252" t="s">
        <v>1451</v>
      </c>
      <c r="E476" s="19" t="s">
        <v>19</v>
      </c>
      <c r="F476" s="253">
        <v>330.3</v>
      </c>
      <c r="G476" s="36"/>
      <c r="H476" s="41"/>
    </row>
    <row r="477" spans="1:8" s="2" customFormat="1" ht="16.899999999999999" customHeight="1">
      <c r="A477" s="36"/>
      <c r="B477" s="41"/>
      <c r="C477" s="252" t="s">
        <v>19</v>
      </c>
      <c r="D477" s="252" t="s">
        <v>1452</v>
      </c>
      <c r="E477" s="19" t="s">
        <v>19</v>
      </c>
      <c r="F477" s="253">
        <v>50.4</v>
      </c>
      <c r="G477" s="36"/>
      <c r="H477" s="41"/>
    </row>
    <row r="478" spans="1:8" s="2" customFormat="1" ht="16.899999999999999" customHeight="1">
      <c r="A478" s="36"/>
      <c r="B478" s="41"/>
      <c r="C478" s="252" t="s">
        <v>19</v>
      </c>
      <c r="D478" s="252" t="s">
        <v>1314</v>
      </c>
      <c r="E478" s="19" t="s">
        <v>19</v>
      </c>
      <c r="F478" s="253">
        <v>380.7</v>
      </c>
      <c r="G478" s="36"/>
      <c r="H478" s="41"/>
    </row>
    <row r="479" spans="1:8" s="2" customFormat="1" ht="16.899999999999999" customHeight="1">
      <c r="A479" s="36"/>
      <c r="B479" s="41"/>
      <c r="C479" s="252" t="s">
        <v>19</v>
      </c>
      <c r="D479" s="252" t="s">
        <v>1324</v>
      </c>
      <c r="E479" s="19" t="s">
        <v>19</v>
      </c>
      <c r="F479" s="253">
        <v>0</v>
      </c>
      <c r="G479" s="36"/>
      <c r="H479" s="41"/>
    </row>
    <row r="480" spans="1:8" s="2" customFormat="1" ht="16.899999999999999" customHeight="1">
      <c r="A480" s="36"/>
      <c r="B480" s="41"/>
      <c r="C480" s="252" t="s">
        <v>19</v>
      </c>
      <c r="D480" s="252" t="s">
        <v>1453</v>
      </c>
      <c r="E480" s="19" t="s">
        <v>19</v>
      </c>
      <c r="F480" s="253">
        <v>38.4</v>
      </c>
      <c r="G480" s="36"/>
      <c r="H480" s="41"/>
    </row>
    <row r="481" spans="1:8" s="2" customFormat="1" ht="16.899999999999999" customHeight="1">
      <c r="A481" s="36"/>
      <c r="B481" s="41"/>
      <c r="C481" s="252" t="s">
        <v>19</v>
      </c>
      <c r="D481" s="252" t="s">
        <v>1320</v>
      </c>
      <c r="E481" s="19" t="s">
        <v>19</v>
      </c>
      <c r="F481" s="253">
        <v>2.8</v>
      </c>
      <c r="G481" s="36"/>
      <c r="H481" s="41"/>
    </row>
    <row r="482" spans="1:8" s="2" customFormat="1" ht="16.899999999999999" customHeight="1">
      <c r="A482" s="36"/>
      <c r="B482" s="41"/>
      <c r="C482" s="252" t="s">
        <v>19</v>
      </c>
      <c r="D482" s="252" t="s">
        <v>1314</v>
      </c>
      <c r="E482" s="19" t="s">
        <v>19</v>
      </c>
      <c r="F482" s="253">
        <v>41.2</v>
      </c>
      <c r="G482" s="36"/>
      <c r="H482" s="41"/>
    </row>
    <row r="483" spans="1:8" s="2" customFormat="1" ht="16.899999999999999" customHeight="1">
      <c r="A483" s="36"/>
      <c r="B483" s="41"/>
      <c r="C483" s="252" t="s">
        <v>19</v>
      </c>
      <c r="D483" s="252" t="s">
        <v>1326</v>
      </c>
      <c r="E483" s="19" t="s">
        <v>19</v>
      </c>
      <c r="F483" s="253">
        <v>0</v>
      </c>
      <c r="G483" s="36"/>
      <c r="H483" s="41"/>
    </row>
    <row r="484" spans="1:8" s="2" customFormat="1" ht="16.899999999999999" customHeight="1">
      <c r="A484" s="36"/>
      <c r="B484" s="41"/>
      <c r="C484" s="252" t="s">
        <v>19</v>
      </c>
      <c r="D484" s="252" t="s">
        <v>1454</v>
      </c>
      <c r="E484" s="19" t="s">
        <v>19</v>
      </c>
      <c r="F484" s="253">
        <v>324.8</v>
      </c>
      <c r="G484" s="36"/>
      <c r="H484" s="41"/>
    </row>
    <row r="485" spans="1:8" s="2" customFormat="1" ht="16.899999999999999" customHeight="1">
      <c r="A485" s="36"/>
      <c r="B485" s="41"/>
      <c r="C485" s="252" t="s">
        <v>19</v>
      </c>
      <c r="D485" s="252" t="s">
        <v>1455</v>
      </c>
      <c r="E485" s="19" t="s">
        <v>19</v>
      </c>
      <c r="F485" s="253">
        <v>16.5</v>
      </c>
      <c r="G485" s="36"/>
      <c r="H485" s="41"/>
    </row>
    <row r="486" spans="1:8" s="2" customFormat="1" ht="16.899999999999999" customHeight="1">
      <c r="A486" s="36"/>
      <c r="B486" s="41"/>
      <c r="C486" s="252" t="s">
        <v>19</v>
      </c>
      <c r="D486" s="252" t="s">
        <v>1314</v>
      </c>
      <c r="E486" s="19" t="s">
        <v>19</v>
      </c>
      <c r="F486" s="253">
        <v>341.3</v>
      </c>
      <c r="G486" s="36"/>
      <c r="H486" s="41"/>
    </row>
    <row r="487" spans="1:8" s="2" customFormat="1" ht="16.899999999999999" customHeight="1">
      <c r="A487" s="36"/>
      <c r="B487" s="41"/>
      <c r="C487" s="252" t="s">
        <v>19</v>
      </c>
      <c r="D487" s="252" t="s">
        <v>323</v>
      </c>
      <c r="E487" s="19" t="s">
        <v>19</v>
      </c>
      <c r="F487" s="253">
        <v>1020.3</v>
      </c>
      <c r="G487" s="36"/>
      <c r="H487" s="41"/>
    </row>
    <row r="488" spans="1:8" s="2" customFormat="1" ht="16.899999999999999" customHeight="1">
      <c r="A488" s="36"/>
      <c r="B488" s="41"/>
      <c r="C488" s="254" t="s">
        <v>1328</v>
      </c>
      <c r="D488" s="36"/>
      <c r="E488" s="36"/>
      <c r="F488" s="36"/>
      <c r="G488" s="36"/>
      <c r="H488" s="41"/>
    </row>
    <row r="489" spans="1:8" s="2" customFormat="1" ht="16.899999999999999" customHeight="1">
      <c r="A489" s="36"/>
      <c r="B489" s="41"/>
      <c r="C489" s="252" t="s">
        <v>346</v>
      </c>
      <c r="D489" s="252" t="s">
        <v>1456</v>
      </c>
      <c r="E489" s="19" t="s">
        <v>91</v>
      </c>
      <c r="F489" s="253">
        <v>1531.9</v>
      </c>
      <c r="G489" s="36"/>
      <c r="H489" s="41"/>
    </row>
    <row r="490" spans="1:8" s="2" customFormat="1" ht="16.899999999999999" customHeight="1">
      <c r="A490" s="36"/>
      <c r="B490" s="41"/>
      <c r="C490" s="252" t="s">
        <v>354</v>
      </c>
      <c r="D490" s="252" t="s">
        <v>1457</v>
      </c>
      <c r="E490" s="19" t="s">
        <v>91</v>
      </c>
      <c r="F490" s="253">
        <v>1531.9</v>
      </c>
      <c r="G490" s="36"/>
      <c r="H490" s="41"/>
    </row>
    <row r="491" spans="1:8" s="2" customFormat="1" ht="16.899999999999999" customHeight="1">
      <c r="A491" s="36"/>
      <c r="B491" s="41"/>
      <c r="C491" s="252" t="s">
        <v>373</v>
      </c>
      <c r="D491" s="252" t="s">
        <v>1458</v>
      </c>
      <c r="E491" s="19" t="s">
        <v>91</v>
      </c>
      <c r="F491" s="253">
        <v>1531.9</v>
      </c>
      <c r="G491" s="36"/>
      <c r="H491" s="41"/>
    </row>
    <row r="492" spans="1:8" s="2" customFormat="1" ht="16.899999999999999" customHeight="1">
      <c r="A492" s="36"/>
      <c r="B492" s="41"/>
      <c r="C492" s="252" t="s">
        <v>378</v>
      </c>
      <c r="D492" s="252" t="s">
        <v>1459</v>
      </c>
      <c r="E492" s="19" t="s">
        <v>91</v>
      </c>
      <c r="F492" s="253">
        <v>765.95</v>
      </c>
      <c r="G492" s="36"/>
      <c r="H492" s="41"/>
    </row>
    <row r="493" spans="1:8" s="2" customFormat="1" ht="22.5">
      <c r="A493" s="36"/>
      <c r="B493" s="41"/>
      <c r="C493" s="252" t="s">
        <v>774</v>
      </c>
      <c r="D493" s="252" t="s">
        <v>1460</v>
      </c>
      <c r="E493" s="19" t="s">
        <v>91</v>
      </c>
      <c r="F493" s="253">
        <v>1020.3</v>
      </c>
      <c r="G493" s="36"/>
      <c r="H493" s="41"/>
    </row>
    <row r="494" spans="1:8" s="2" customFormat="1" ht="22.5">
      <c r="A494" s="36"/>
      <c r="B494" s="41"/>
      <c r="C494" s="252" t="s">
        <v>795</v>
      </c>
      <c r="D494" s="252" t="s">
        <v>1461</v>
      </c>
      <c r="E494" s="19" t="s">
        <v>91</v>
      </c>
      <c r="F494" s="253">
        <v>1020.3</v>
      </c>
      <c r="G494" s="36"/>
      <c r="H494" s="41"/>
    </row>
    <row r="495" spans="1:8" s="2" customFormat="1" ht="16.899999999999999" customHeight="1">
      <c r="A495" s="36"/>
      <c r="B495" s="41"/>
      <c r="C495" s="248" t="s">
        <v>167</v>
      </c>
      <c r="D495" s="249" t="s">
        <v>168</v>
      </c>
      <c r="E495" s="250" t="s">
        <v>91</v>
      </c>
      <c r="F495" s="251">
        <v>511.6</v>
      </c>
      <c r="G495" s="36"/>
      <c r="H495" s="41"/>
    </row>
    <row r="496" spans="1:8" s="2" customFormat="1" ht="16.899999999999999" customHeight="1">
      <c r="A496" s="36"/>
      <c r="B496" s="41"/>
      <c r="C496" s="252" t="s">
        <v>19</v>
      </c>
      <c r="D496" s="252" t="s">
        <v>1330</v>
      </c>
      <c r="E496" s="19" t="s">
        <v>19</v>
      </c>
      <c r="F496" s="253">
        <v>0</v>
      </c>
      <c r="G496" s="36"/>
      <c r="H496" s="41"/>
    </row>
    <row r="497" spans="1:8" s="2" customFormat="1" ht="16.899999999999999" customHeight="1">
      <c r="A497" s="36"/>
      <c r="B497" s="41"/>
      <c r="C497" s="252" t="s">
        <v>19</v>
      </c>
      <c r="D497" s="252" t="s">
        <v>1462</v>
      </c>
      <c r="E497" s="19" t="s">
        <v>19</v>
      </c>
      <c r="F497" s="253">
        <v>92.6</v>
      </c>
      <c r="G497" s="36"/>
      <c r="H497" s="41"/>
    </row>
    <row r="498" spans="1:8" s="2" customFormat="1" ht="16.899999999999999" customHeight="1">
      <c r="A498" s="36"/>
      <c r="B498" s="41"/>
      <c r="C498" s="252" t="s">
        <v>19</v>
      </c>
      <c r="D498" s="252" t="s">
        <v>1463</v>
      </c>
      <c r="E498" s="19" t="s">
        <v>19</v>
      </c>
      <c r="F498" s="253">
        <v>18.7</v>
      </c>
      <c r="G498" s="36"/>
      <c r="H498" s="41"/>
    </row>
    <row r="499" spans="1:8" s="2" customFormat="1" ht="16.899999999999999" customHeight="1">
      <c r="A499" s="36"/>
      <c r="B499" s="41"/>
      <c r="C499" s="252" t="s">
        <v>19</v>
      </c>
      <c r="D499" s="252" t="s">
        <v>1314</v>
      </c>
      <c r="E499" s="19" t="s">
        <v>19</v>
      </c>
      <c r="F499" s="253">
        <v>111.3</v>
      </c>
      <c r="G499" s="36"/>
      <c r="H499" s="41"/>
    </row>
    <row r="500" spans="1:8" s="2" customFormat="1" ht="16.899999999999999" customHeight="1">
      <c r="A500" s="36"/>
      <c r="B500" s="41"/>
      <c r="C500" s="252" t="s">
        <v>19</v>
      </c>
      <c r="D500" s="252" t="s">
        <v>1333</v>
      </c>
      <c r="E500" s="19" t="s">
        <v>19</v>
      </c>
      <c r="F500" s="253">
        <v>0</v>
      </c>
      <c r="G500" s="36"/>
      <c r="H500" s="41"/>
    </row>
    <row r="501" spans="1:8" s="2" customFormat="1" ht="16.899999999999999" customHeight="1">
      <c r="A501" s="36"/>
      <c r="B501" s="41"/>
      <c r="C501" s="252" t="s">
        <v>19</v>
      </c>
      <c r="D501" s="252" t="s">
        <v>1464</v>
      </c>
      <c r="E501" s="19" t="s">
        <v>19</v>
      </c>
      <c r="F501" s="253">
        <v>51.7</v>
      </c>
      <c r="G501" s="36"/>
      <c r="H501" s="41"/>
    </row>
    <row r="502" spans="1:8" s="2" customFormat="1" ht="16.899999999999999" customHeight="1">
      <c r="A502" s="36"/>
      <c r="B502" s="41"/>
      <c r="C502" s="252" t="s">
        <v>19</v>
      </c>
      <c r="D502" s="252" t="s">
        <v>1399</v>
      </c>
      <c r="E502" s="19" t="s">
        <v>19</v>
      </c>
      <c r="F502" s="253">
        <v>1.2</v>
      </c>
      <c r="G502" s="36"/>
      <c r="H502" s="41"/>
    </row>
    <row r="503" spans="1:8" s="2" customFormat="1" ht="16.899999999999999" customHeight="1">
      <c r="A503" s="36"/>
      <c r="B503" s="41"/>
      <c r="C503" s="252" t="s">
        <v>19</v>
      </c>
      <c r="D503" s="252" t="s">
        <v>1314</v>
      </c>
      <c r="E503" s="19" t="s">
        <v>19</v>
      </c>
      <c r="F503" s="253">
        <v>52.9</v>
      </c>
      <c r="G503" s="36"/>
      <c r="H503" s="41"/>
    </row>
    <row r="504" spans="1:8" s="2" customFormat="1" ht="16.899999999999999" customHeight="1">
      <c r="A504" s="36"/>
      <c r="B504" s="41"/>
      <c r="C504" s="252" t="s">
        <v>19</v>
      </c>
      <c r="D504" s="252" t="s">
        <v>1336</v>
      </c>
      <c r="E504" s="19" t="s">
        <v>19</v>
      </c>
      <c r="F504" s="253">
        <v>0</v>
      </c>
      <c r="G504" s="36"/>
      <c r="H504" s="41"/>
    </row>
    <row r="505" spans="1:8" s="2" customFormat="1" ht="16.899999999999999" customHeight="1">
      <c r="A505" s="36"/>
      <c r="B505" s="41"/>
      <c r="C505" s="252" t="s">
        <v>19</v>
      </c>
      <c r="D505" s="252" t="s">
        <v>1465</v>
      </c>
      <c r="E505" s="19" t="s">
        <v>19</v>
      </c>
      <c r="F505" s="253">
        <v>152</v>
      </c>
      <c r="G505" s="36"/>
      <c r="H505" s="41"/>
    </row>
    <row r="506" spans="1:8" s="2" customFormat="1" ht="16.899999999999999" customHeight="1">
      <c r="A506" s="36"/>
      <c r="B506" s="41"/>
      <c r="C506" s="252" t="s">
        <v>19</v>
      </c>
      <c r="D506" s="252" t="s">
        <v>589</v>
      </c>
      <c r="E506" s="19" t="s">
        <v>19</v>
      </c>
      <c r="F506" s="253">
        <v>19</v>
      </c>
      <c r="G506" s="36"/>
      <c r="H506" s="41"/>
    </row>
    <row r="507" spans="1:8" s="2" customFormat="1" ht="16.899999999999999" customHeight="1">
      <c r="A507" s="36"/>
      <c r="B507" s="41"/>
      <c r="C507" s="252" t="s">
        <v>19</v>
      </c>
      <c r="D507" s="252" t="s">
        <v>1314</v>
      </c>
      <c r="E507" s="19" t="s">
        <v>19</v>
      </c>
      <c r="F507" s="253">
        <v>171</v>
      </c>
      <c r="G507" s="36"/>
      <c r="H507" s="41"/>
    </row>
    <row r="508" spans="1:8" s="2" customFormat="1" ht="16.899999999999999" customHeight="1">
      <c r="A508" s="36"/>
      <c r="B508" s="41"/>
      <c r="C508" s="252" t="s">
        <v>19</v>
      </c>
      <c r="D508" s="252" t="s">
        <v>1339</v>
      </c>
      <c r="E508" s="19" t="s">
        <v>19</v>
      </c>
      <c r="F508" s="253">
        <v>0</v>
      </c>
      <c r="G508" s="36"/>
      <c r="H508" s="41"/>
    </row>
    <row r="509" spans="1:8" s="2" customFormat="1" ht="16.899999999999999" customHeight="1">
      <c r="A509" s="36"/>
      <c r="B509" s="41"/>
      <c r="C509" s="252" t="s">
        <v>19</v>
      </c>
      <c r="D509" s="252" t="s">
        <v>1466</v>
      </c>
      <c r="E509" s="19" t="s">
        <v>19</v>
      </c>
      <c r="F509" s="253">
        <v>67.400000000000006</v>
      </c>
      <c r="G509" s="36"/>
      <c r="H509" s="41"/>
    </row>
    <row r="510" spans="1:8" s="2" customFormat="1" ht="16.899999999999999" customHeight="1">
      <c r="A510" s="36"/>
      <c r="B510" s="41"/>
      <c r="C510" s="252" t="s">
        <v>19</v>
      </c>
      <c r="D510" s="252" t="s">
        <v>1367</v>
      </c>
      <c r="E510" s="19" t="s">
        <v>19</v>
      </c>
      <c r="F510" s="253">
        <v>14.1</v>
      </c>
      <c r="G510" s="36"/>
      <c r="H510" s="41"/>
    </row>
    <row r="511" spans="1:8" s="2" customFormat="1" ht="16.899999999999999" customHeight="1">
      <c r="A511" s="36"/>
      <c r="B511" s="41"/>
      <c r="C511" s="252" t="s">
        <v>19</v>
      </c>
      <c r="D511" s="252" t="s">
        <v>1314</v>
      </c>
      <c r="E511" s="19" t="s">
        <v>19</v>
      </c>
      <c r="F511" s="253">
        <v>81.5</v>
      </c>
      <c r="G511" s="36"/>
      <c r="H511" s="41"/>
    </row>
    <row r="512" spans="1:8" s="2" customFormat="1" ht="16.899999999999999" customHeight="1">
      <c r="A512" s="36"/>
      <c r="B512" s="41"/>
      <c r="C512" s="252" t="s">
        <v>19</v>
      </c>
      <c r="D512" s="252" t="s">
        <v>1342</v>
      </c>
      <c r="E512" s="19" t="s">
        <v>19</v>
      </c>
      <c r="F512" s="253">
        <v>0</v>
      </c>
      <c r="G512" s="36"/>
      <c r="H512" s="41"/>
    </row>
    <row r="513" spans="1:8" s="2" customFormat="1" ht="16.899999999999999" customHeight="1">
      <c r="A513" s="36"/>
      <c r="B513" s="41"/>
      <c r="C513" s="252" t="s">
        <v>19</v>
      </c>
      <c r="D513" s="252" t="s">
        <v>1467</v>
      </c>
      <c r="E513" s="19" t="s">
        <v>19</v>
      </c>
      <c r="F513" s="253">
        <v>81.3</v>
      </c>
      <c r="G513" s="36"/>
      <c r="H513" s="41"/>
    </row>
    <row r="514" spans="1:8" s="2" customFormat="1" ht="16.899999999999999" customHeight="1">
      <c r="A514" s="36"/>
      <c r="B514" s="41"/>
      <c r="C514" s="252" t="s">
        <v>19</v>
      </c>
      <c r="D514" s="252" t="s">
        <v>1468</v>
      </c>
      <c r="E514" s="19" t="s">
        <v>19</v>
      </c>
      <c r="F514" s="253">
        <v>13.6</v>
      </c>
      <c r="G514" s="36"/>
      <c r="H514" s="41"/>
    </row>
    <row r="515" spans="1:8" s="2" customFormat="1" ht="16.899999999999999" customHeight="1">
      <c r="A515" s="36"/>
      <c r="B515" s="41"/>
      <c r="C515" s="252" t="s">
        <v>19</v>
      </c>
      <c r="D515" s="252" t="s">
        <v>1314</v>
      </c>
      <c r="E515" s="19" t="s">
        <v>19</v>
      </c>
      <c r="F515" s="253">
        <v>94.9</v>
      </c>
      <c r="G515" s="36"/>
      <c r="H515" s="41"/>
    </row>
    <row r="516" spans="1:8" s="2" customFormat="1" ht="16.899999999999999" customHeight="1">
      <c r="A516" s="36"/>
      <c r="B516" s="41"/>
      <c r="C516" s="252" t="s">
        <v>19</v>
      </c>
      <c r="D516" s="252" t="s">
        <v>323</v>
      </c>
      <c r="E516" s="19" t="s">
        <v>19</v>
      </c>
      <c r="F516" s="253">
        <v>511.6</v>
      </c>
      <c r="G516" s="36"/>
      <c r="H516" s="41"/>
    </row>
    <row r="517" spans="1:8" s="2" customFormat="1" ht="16.899999999999999" customHeight="1">
      <c r="A517" s="36"/>
      <c r="B517" s="41"/>
      <c r="C517" s="254" t="s">
        <v>1328</v>
      </c>
      <c r="D517" s="36"/>
      <c r="E517" s="36"/>
      <c r="F517" s="36"/>
      <c r="G517" s="36"/>
      <c r="H517" s="41"/>
    </row>
    <row r="518" spans="1:8" s="2" customFormat="1" ht="16.899999999999999" customHeight="1">
      <c r="A518" s="36"/>
      <c r="B518" s="41"/>
      <c r="C518" s="252" t="s">
        <v>346</v>
      </c>
      <c r="D518" s="252" t="s">
        <v>1456</v>
      </c>
      <c r="E518" s="19" t="s">
        <v>91</v>
      </c>
      <c r="F518" s="253">
        <v>1531.9</v>
      </c>
      <c r="G518" s="36"/>
      <c r="H518" s="41"/>
    </row>
    <row r="519" spans="1:8" s="2" customFormat="1" ht="16.899999999999999" customHeight="1">
      <c r="A519" s="36"/>
      <c r="B519" s="41"/>
      <c r="C519" s="252" t="s">
        <v>354</v>
      </c>
      <c r="D519" s="252" t="s">
        <v>1457</v>
      </c>
      <c r="E519" s="19" t="s">
        <v>91</v>
      </c>
      <c r="F519" s="253">
        <v>1531.9</v>
      </c>
      <c r="G519" s="36"/>
      <c r="H519" s="41"/>
    </row>
    <row r="520" spans="1:8" s="2" customFormat="1" ht="16.899999999999999" customHeight="1">
      <c r="A520" s="36"/>
      <c r="B520" s="41"/>
      <c r="C520" s="252" t="s">
        <v>373</v>
      </c>
      <c r="D520" s="252" t="s">
        <v>1458</v>
      </c>
      <c r="E520" s="19" t="s">
        <v>91</v>
      </c>
      <c r="F520" s="253">
        <v>1531.9</v>
      </c>
      <c r="G520" s="36"/>
      <c r="H520" s="41"/>
    </row>
    <row r="521" spans="1:8" s="2" customFormat="1" ht="16.899999999999999" customHeight="1">
      <c r="A521" s="36"/>
      <c r="B521" s="41"/>
      <c r="C521" s="252" t="s">
        <v>378</v>
      </c>
      <c r="D521" s="252" t="s">
        <v>1459</v>
      </c>
      <c r="E521" s="19" t="s">
        <v>91</v>
      </c>
      <c r="F521" s="253">
        <v>765.95</v>
      </c>
      <c r="G521" s="36"/>
      <c r="H521" s="41"/>
    </row>
    <row r="522" spans="1:8" s="2" customFormat="1" ht="22.5">
      <c r="A522" s="36"/>
      <c r="B522" s="41"/>
      <c r="C522" s="252" t="s">
        <v>786</v>
      </c>
      <c r="D522" s="252" t="s">
        <v>1469</v>
      </c>
      <c r="E522" s="19" t="s">
        <v>91</v>
      </c>
      <c r="F522" s="253">
        <v>511.6</v>
      </c>
      <c r="G522" s="36"/>
      <c r="H522" s="41"/>
    </row>
    <row r="523" spans="1:8" s="2" customFormat="1" ht="22.5">
      <c r="A523" s="36"/>
      <c r="B523" s="41"/>
      <c r="C523" s="252" t="s">
        <v>806</v>
      </c>
      <c r="D523" s="252" t="s">
        <v>1470</v>
      </c>
      <c r="E523" s="19" t="s">
        <v>91</v>
      </c>
      <c r="F523" s="253">
        <v>511.6</v>
      </c>
      <c r="G523" s="36"/>
      <c r="H523" s="41"/>
    </row>
    <row r="524" spans="1:8" s="2" customFormat="1" ht="16.899999999999999" customHeight="1">
      <c r="A524" s="36"/>
      <c r="B524" s="41"/>
      <c r="C524" s="248" t="s">
        <v>164</v>
      </c>
      <c r="D524" s="249" t="s">
        <v>165</v>
      </c>
      <c r="E524" s="250" t="s">
        <v>91</v>
      </c>
      <c r="F524" s="251">
        <v>351.8</v>
      </c>
      <c r="G524" s="36"/>
      <c r="H524" s="41"/>
    </row>
    <row r="525" spans="1:8" s="2" customFormat="1" ht="16.899999999999999" customHeight="1">
      <c r="A525" s="36"/>
      <c r="B525" s="41"/>
      <c r="C525" s="252" t="s">
        <v>19</v>
      </c>
      <c r="D525" s="252" t="s">
        <v>1311</v>
      </c>
      <c r="E525" s="19" t="s">
        <v>19</v>
      </c>
      <c r="F525" s="253">
        <v>0</v>
      </c>
      <c r="G525" s="36"/>
      <c r="H525" s="41"/>
    </row>
    <row r="526" spans="1:8" s="2" customFormat="1" ht="16.899999999999999" customHeight="1">
      <c r="A526" s="36"/>
      <c r="B526" s="41"/>
      <c r="C526" s="252" t="s">
        <v>19</v>
      </c>
      <c r="D526" s="252" t="s">
        <v>1471</v>
      </c>
      <c r="E526" s="19" t="s">
        <v>19</v>
      </c>
      <c r="F526" s="253">
        <v>20.8</v>
      </c>
      <c r="G526" s="36"/>
      <c r="H526" s="41"/>
    </row>
    <row r="527" spans="1:8" s="2" customFormat="1" ht="16.899999999999999" customHeight="1">
      <c r="A527" s="36"/>
      <c r="B527" s="41"/>
      <c r="C527" s="252" t="s">
        <v>19</v>
      </c>
      <c r="D527" s="252" t="s">
        <v>1315</v>
      </c>
      <c r="E527" s="19" t="s">
        <v>19</v>
      </c>
      <c r="F527" s="253">
        <v>0</v>
      </c>
      <c r="G527" s="36"/>
      <c r="H527" s="41"/>
    </row>
    <row r="528" spans="1:8" s="2" customFormat="1" ht="16.899999999999999" customHeight="1">
      <c r="A528" s="36"/>
      <c r="B528" s="41"/>
      <c r="C528" s="252" t="s">
        <v>19</v>
      </c>
      <c r="D528" s="252" t="s">
        <v>1472</v>
      </c>
      <c r="E528" s="19" t="s">
        <v>19</v>
      </c>
      <c r="F528" s="253">
        <v>36.299999999999997</v>
      </c>
      <c r="G528" s="36"/>
      <c r="H528" s="41"/>
    </row>
    <row r="529" spans="1:8" s="2" customFormat="1" ht="16.899999999999999" customHeight="1">
      <c r="A529" s="36"/>
      <c r="B529" s="41"/>
      <c r="C529" s="252" t="s">
        <v>19</v>
      </c>
      <c r="D529" s="252" t="s">
        <v>1318</v>
      </c>
      <c r="E529" s="19" t="s">
        <v>19</v>
      </c>
      <c r="F529" s="253">
        <v>0</v>
      </c>
      <c r="G529" s="36"/>
      <c r="H529" s="41"/>
    </row>
    <row r="530" spans="1:8" s="2" customFormat="1" ht="16.899999999999999" customHeight="1">
      <c r="A530" s="36"/>
      <c r="B530" s="41"/>
      <c r="C530" s="252" t="s">
        <v>19</v>
      </c>
      <c r="D530" s="252" t="s">
        <v>1313</v>
      </c>
      <c r="E530" s="19" t="s">
        <v>19</v>
      </c>
      <c r="F530" s="253">
        <v>12.7</v>
      </c>
      <c r="G530" s="36"/>
      <c r="H530" s="41"/>
    </row>
    <row r="531" spans="1:8" s="2" customFormat="1" ht="16.899999999999999" customHeight="1">
      <c r="A531" s="36"/>
      <c r="B531" s="41"/>
      <c r="C531" s="252" t="s">
        <v>19</v>
      </c>
      <c r="D531" s="252" t="s">
        <v>1321</v>
      </c>
      <c r="E531" s="19" t="s">
        <v>19</v>
      </c>
      <c r="F531" s="253">
        <v>0</v>
      </c>
      <c r="G531" s="36"/>
      <c r="H531" s="41"/>
    </row>
    <row r="532" spans="1:8" s="2" customFormat="1" ht="16.899999999999999" customHeight="1">
      <c r="A532" s="36"/>
      <c r="B532" s="41"/>
      <c r="C532" s="252" t="s">
        <v>19</v>
      </c>
      <c r="D532" s="252" t="s">
        <v>1473</v>
      </c>
      <c r="E532" s="19" t="s">
        <v>19</v>
      </c>
      <c r="F532" s="253">
        <v>79.400000000000006</v>
      </c>
      <c r="G532" s="36"/>
      <c r="H532" s="41"/>
    </row>
    <row r="533" spans="1:8" s="2" customFormat="1" ht="16.899999999999999" customHeight="1">
      <c r="A533" s="36"/>
      <c r="B533" s="41"/>
      <c r="C533" s="252" t="s">
        <v>19</v>
      </c>
      <c r="D533" s="252" t="s">
        <v>1324</v>
      </c>
      <c r="E533" s="19" t="s">
        <v>19</v>
      </c>
      <c r="F533" s="253">
        <v>0</v>
      </c>
      <c r="G533" s="36"/>
      <c r="H533" s="41"/>
    </row>
    <row r="534" spans="1:8" s="2" customFormat="1" ht="16.899999999999999" customHeight="1">
      <c r="A534" s="36"/>
      <c r="B534" s="41"/>
      <c r="C534" s="252" t="s">
        <v>19</v>
      </c>
      <c r="D534" s="252" t="s">
        <v>1474</v>
      </c>
      <c r="E534" s="19" t="s">
        <v>19</v>
      </c>
      <c r="F534" s="253">
        <v>13.3</v>
      </c>
      <c r="G534" s="36"/>
      <c r="H534" s="41"/>
    </row>
    <row r="535" spans="1:8" s="2" customFormat="1" ht="16.899999999999999" customHeight="1">
      <c r="A535" s="36"/>
      <c r="B535" s="41"/>
      <c r="C535" s="252" t="s">
        <v>19</v>
      </c>
      <c r="D535" s="252" t="s">
        <v>1326</v>
      </c>
      <c r="E535" s="19" t="s">
        <v>19</v>
      </c>
      <c r="F535" s="253">
        <v>0</v>
      </c>
      <c r="G535" s="36"/>
      <c r="H535" s="41"/>
    </row>
    <row r="536" spans="1:8" s="2" customFormat="1" ht="16.899999999999999" customHeight="1">
      <c r="A536" s="36"/>
      <c r="B536" s="41"/>
      <c r="C536" s="252" t="s">
        <v>19</v>
      </c>
      <c r="D536" s="252" t="s">
        <v>1475</v>
      </c>
      <c r="E536" s="19" t="s">
        <v>19</v>
      </c>
      <c r="F536" s="253">
        <v>59.3</v>
      </c>
      <c r="G536" s="36"/>
      <c r="H536" s="41"/>
    </row>
    <row r="537" spans="1:8" s="2" customFormat="1" ht="16.899999999999999" customHeight="1">
      <c r="A537" s="36"/>
      <c r="B537" s="41"/>
      <c r="C537" s="252" t="s">
        <v>19</v>
      </c>
      <c r="D537" s="252" t="s">
        <v>1330</v>
      </c>
      <c r="E537" s="19" t="s">
        <v>19</v>
      </c>
      <c r="F537" s="253">
        <v>0</v>
      </c>
      <c r="G537" s="36"/>
      <c r="H537" s="41"/>
    </row>
    <row r="538" spans="1:8" s="2" customFormat="1" ht="16.899999999999999" customHeight="1">
      <c r="A538" s="36"/>
      <c r="B538" s="41"/>
      <c r="C538" s="252" t="s">
        <v>19</v>
      </c>
      <c r="D538" s="252" t="s">
        <v>644</v>
      </c>
      <c r="E538" s="19" t="s">
        <v>19</v>
      </c>
      <c r="F538" s="253">
        <v>35</v>
      </c>
      <c r="G538" s="36"/>
      <c r="H538" s="41"/>
    </row>
    <row r="539" spans="1:8" s="2" customFormat="1" ht="16.899999999999999" customHeight="1">
      <c r="A539" s="36"/>
      <c r="B539" s="41"/>
      <c r="C539" s="252" t="s">
        <v>19</v>
      </c>
      <c r="D539" s="252" t="s">
        <v>1333</v>
      </c>
      <c r="E539" s="19" t="s">
        <v>19</v>
      </c>
      <c r="F539" s="253">
        <v>0</v>
      </c>
      <c r="G539" s="36"/>
      <c r="H539" s="41"/>
    </row>
    <row r="540" spans="1:8" s="2" customFormat="1" ht="16.899999999999999" customHeight="1">
      <c r="A540" s="36"/>
      <c r="B540" s="41"/>
      <c r="C540" s="252" t="s">
        <v>19</v>
      </c>
      <c r="D540" s="252" t="s">
        <v>1379</v>
      </c>
      <c r="E540" s="19" t="s">
        <v>19</v>
      </c>
      <c r="F540" s="253">
        <v>10.5</v>
      </c>
      <c r="G540" s="36"/>
      <c r="H540" s="41"/>
    </row>
    <row r="541" spans="1:8" s="2" customFormat="1" ht="16.899999999999999" customHeight="1">
      <c r="A541" s="36"/>
      <c r="B541" s="41"/>
      <c r="C541" s="252" t="s">
        <v>19</v>
      </c>
      <c r="D541" s="252" t="s">
        <v>1336</v>
      </c>
      <c r="E541" s="19" t="s">
        <v>19</v>
      </c>
      <c r="F541" s="253">
        <v>0</v>
      </c>
      <c r="G541" s="36"/>
      <c r="H541" s="41"/>
    </row>
    <row r="542" spans="1:8" s="2" customFormat="1" ht="16.899999999999999" customHeight="1">
      <c r="A542" s="36"/>
      <c r="B542" s="41"/>
      <c r="C542" s="252" t="s">
        <v>19</v>
      </c>
      <c r="D542" s="252" t="s">
        <v>1476</v>
      </c>
      <c r="E542" s="19" t="s">
        <v>19</v>
      </c>
      <c r="F542" s="253">
        <v>37.299999999999997</v>
      </c>
      <c r="G542" s="36"/>
      <c r="H542" s="41"/>
    </row>
    <row r="543" spans="1:8" s="2" customFormat="1" ht="16.899999999999999" customHeight="1">
      <c r="A543" s="36"/>
      <c r="B543" s="41"/>
      <c r="C543" s="252" t="s">
        <v>19</v>
      </c>
      <c r="D543" s="252" t="s">
        <v>1339</v>
      </c>
      <c r="E543" s="19" t="s">
        <v>19</v>
      </c>
      <c r="F543" s="253">
        <v>0</v>
      </c>
      <c r="G543" s="36"/>
      <c r="H543" s="41"/>
    </row>
    <row r="544" spans="1:8" s="2" customFormat="1" ht="16.899999999999999" customHeight="1">
      <c r="A544" s="36"/>
      <c r="B544" s="41"/>
      <c r="C544" s="252" t="s">
        <v>19</v>
      </c>
      <c r="D544" s="252" t="s">
        <v>1477</v>
      </c>
      <c r="E544" s="19" t="s">
        <v>19</v>
      </c>
      <c r="F544" s="253">
        <v>27.9</v>
      </c>
      <c r="G544" s="36"/>
      <c r="H544" s="41"/>
    </row>
    <row r="545" spans="1:8" s="2" customFormat="1" ht="16.899999999999999" customHeight="1">
      <c r="A545" s="36"/>
      <c r="B545" s="41"/>
      <c r="C545" s="252" t="s">
        <v>19</v>
      </c>
      <c r="D545" s="252" t="s">
        <v>1342</v>
      </c>
      <c r="E545" s="19" t="s">
        <v>19</v>
      </c>
      <c r="F545" s="253">
        <v>0</v>
      </c>
      <c r="G545" s="36"/>
      <c r="H545" s="41"/>
    </row>
    <row r="546" spans="1:8" s="2" customFormat="1" ht="16.899999999999999" customHeight="1">
      <c r="A546" s="36"/>
      <c r="B546" s="41"/>
      <c r="C546" s="252" t="s">
        <v>19</v>
      </c>
      <c r="D546" s="252" t="s">
        <v>1478</v>
      </c>
      <c r="E546" s="19" t="s">
        <v>19</v>
      </c>
      <c r="F546" s="253">
        <v>19.3</v>
      </c>
      <c r="G546" s="36"/>
      <c r="H546" s="41"/>
    </row>
    <row r="547" spans="1:8" s="2" customFormat="1" ht="16.899999999999999" customHeight="1">
      <c r="A547" s="36"/>
      <c r="B547" s="41"/>
      <c r="C547" s="252" t="s">
        <v>19</v>
      </c>
      <c r="D547" s="252" t="s">
        <v>323</v>
      </c>
      <c r="E547" s="19" t="s">
        <v>19</v>
      </c>
      <c r="F547" s="253">
        <v>351.8</v>
      </c>
      <c r="G547" s="36"/>
      <c r="H547" s="41"/>
    </row>
    <row r="548" spans="1:8" s="2" customFormat="1" ht="16.899999999999999" customHeight="1">
      <c r="A548" s="36"/>
      <c r="B548" s="41"/>
      <c r="C548" s="254" t="s">
        <v>1328</v>
      </c>
      <c r="D548" s="36"/>
      <c r="E548" s="36"/>
      <c r="F548" s="36"/>
      <c r="G548" s="36"/>
      <c r="H548" s="41"/>
    </row>
    <row r="549" spans="1:8" s="2" customFormat="1" ht="16.899999999999999" customHeight="1">
      <c r="A549" s="36"/>
      <c r="B549" s="41"/>
      <c r="C549" s="252" t="s">
        <v>378</v>
      </c>
      <c r="D549" s="252" t="s">
        <v>1459</v>
      </c>
      <c r="E549" s="19" t="s">
        <v>91</v>
      </c>
      <c r="F549" s="253">
        <v>351.8</v>
      </c>
      <c r="G549" s="36"/>
      <c r="H549" s="41"/>
    </row>
    <row r="550" spans="1:8" s="2" customFormat="1" ht="16.899999999999999" customHeight="1">
      <c r="A550" s="36"/>
      <c r="B550" s="41"/>
      <c r="C550" s="248" t="s">
        <v>170</v>
      </c>
      <c r="D550" s="249" t="s">
        <v>171</v>
      </c>
      <c r="E550" s="250" t="s">
        <v>96</v>
      </c>
      <c r="F550" s="251">
        <v>54.2</v>
      </c>
      <c r="G550" s="36"/>
      <c r="H550" s="41"/>
    </row>
    <row r="551" spans="1:8" s="2" customFormat="1" ht="16.899999999999999" customHeight="1">
      <c r="A551" s="36"/>
      <c r="B551" s="41"/>
      <c r="C551" s="252" t="s">
        <v>19</v>
      </c>
      <c r="D551" s="252" t="s">
        <v>1311</v>
      </c>
      <c r="E551" s="19" t="s">
        <v>19</v>
      </c>
      <c r="F551" s="253">
        <v>0</v>
      </c>
      <c r="G551" s="36"/>
      <c r="H551" s="41"/>
    </row>
    <row r="552" spans="1:8" s="2" customFormat="1" ht="16.899999999999999" customHeight="1">
      <c r="A552" s="36"/>
      <c r="B552" s="41"/>
      <c r="C552" s="252" t="s">
        <v>19</v>
      </c>
      <c r="D552" s="252" t="s">
        <v>1378</v>
      </c>
      <c r="E552" s="19" t="s">
        <v>19</v>
      </c>
      <c r="F552" s="253">
        <v>7.8</v>
      </c>
      <c r="G552" s="36"/>
      <c r="H552" s="41"/>
    </row>
    <row r="553" spans="1:8" s="2" customFormat="1" ht="16.899999999999999" customHeight="1">
      <c r="A553" s="36"/>
      <c r="B553" s="41"/>
      <c r="C553" s="252" t="s">
        <v>19</v>
      </c>
      <c r="D553" s="252" t="s">
        <v>1315</v>
      </c>
      <c r="E553" s="19" t="s">
        <v>19</v>
      </c>
      <c r="F553" s="253">
        <v>0</v>
      </c>
      <c r="G553" s="36"/>
      <c r="H553" s="41"/>
    </row>
    <row r="554" spans="1:8" s="2" customFormat="1" ht="16.899999999999999" customHeight="1">
      <c r="A554" s="36"/>
      <c r="B554" s="41"/>
      <c r="C554" s="252" t="s">
        <v>19</v>
      </c>
      <c r="D554" s="252" t="s">
        <v>1379</v>
      </c>
      <c r="E554" s="19" t="s">
        <v>19</v>
      </c>
      <c r="F554" s="253">
        <v>10.5</v>
      </c>
      <c r="G554" s="36"/>
      <c r="H554" s="41"/>
    </row>
    <row r="555" spans="1:8" s="2" customFormat="1" ht="16.899999999999999" customHeight="1">
      <c r="A555" s="36"/>
      <c r="B555" s="41"/>
      <c r="C555" s="252" t="s">
        <v>19</v>
      </c>
      <c r="D555" s="252" t="s">
        <v>1318</v>
      </c>
      <c r="E555" s="19" t="s">
        <v>19</v>
      </c>
      <c r="F555" s="253">
        <v>0</v>
      </c>
      <c r="G555" s="36"/>
      <c r="H555" s="41"/>
    </row>
    <row r="556" spans="1:8" s="2" customFormat="1" ht="16.899999999999999" customHeight="1">
      <c r="A556" s="36"/>
      <c r="B556" s="41"/>
      <c r="C556" s="252" t="s">
        <v>19</v>
      </c>
      <c r="D556" s="252" t="s">
        <v>1380</v>
      </c>
      <c r="E556" s="19" t="s">
        <v>19</v>
      </c>
      <c r="F556" s="253">
        <v>3.5</v>
      </c>
      <c r="G556" s="36"/>
      <c r="H556" s="41"/>
    </row>
    <row r="557" spans="1:8" s="2" customFormat="1" ht="16.899999999999999" customHeight="1">
      <c r="A557" s="36"/>
      <c r="B557" s="41"/>
      <c r="C557" s="252" t="s">
        <v>19</v>
      </c>
      <c r="D557" s="252" t="s">
        <v>1321</v>
      </c>
      <c r="E557" s="19" t="s">
        <v>19</v>
      </c>
      <c r="F557" s="253">
        <v>0</v>
      </c>
      <c r="G557" s="36"/>
      <c r="H557" s="41"/>
    </row>
    <row r="558" spans="1:8" s="2" customFormat="1" ht="16.899999999999999" customHeight="1">
      <c r="A558" s="36"/>
      <c r="B558" s="41"/>
      <c r="C558" s="252" t="s">
        <v>19</v>
      </c>
      <c r="D558" s="252" t="s">
        <v>1381</v>
      </c>
      <c r="E558" s="19" t="s">
        <v>19</v>
      </c>
      <c r="F558" s="253">
        <v>28.3</v>
      </c>
      <c r="G558" s="36"/>
      <c r="H558" s="41"/>
    </row>
    <row r="559" spans="1:8" s="2" customFormat="1" ht="16.899999999999999" customHeight="1">
      <c r="A559" s="36"/>
      <c r="B559" s="41"/>
      <c r="C559" s="252" t="s">
        <v>19</v>
      </c>
      <c r="D559" s="252" t="s">
        <v>1324</v>
      </c>
      <c r="E559" s="19" t="s">
        <v>19</v>
      </c>
      <c r="F559" s="253">
        <v>0</v>
      </c>
      <c r="G559" s="36"/>
      <c r="H559" s="41"/>
    </row>
    <row r="560" spans="1:8" s="2" customFormat="1" ht="16.899999999999999" customHeight="1">
      <c r="A560" s="36"/>
      <c r="B560" s="41"/>
      <c r="C560" s="252" t="s">
        <v>19</v>
      </c>
      <c r="D560" s="252" t="s">
        <v>1382</v>
      </c>
      <c r="E560" s="19" t="s">
        <v>19</v>
      </c>
      <c r="F560" s="253">
        <v>4.0999999999999996</v>
      </c>
      <c r="G560" s="36"/>
      <c r="H560" s="41"/>
    </row>
    <row r="561" spans="1:8" s="2" customFormat="1" ht="16.899999999999999" customHeight="1">
      <c r="A561" s="36"/>
      <c r="B561" s="41"/>
      <c r="C561" s="252" t="s">
        <v>19</v>
      </c>
      <c r="D561" s="252" t="s">
        <v>323</v>
      </c>
      <c r="E561" s="19" t="s">
        <v>19</v>
      </c>
      <c r="F561" s="253">
        <v>54.2</v>
      </c>
      <c r="G561" s="36"/>
      <c r="H561" s="41"/>
    </row>
    <row r="562" spans="1:8" s="2" customFormat="1" ht="16.899999999999999" customHeight="1">
      <c r="A562" s="36"/>
      <c r="B562" s="41"/>
      <c r="C562" s="254" t="s">
        <v>1328</v>
      </c>
      <c r="D562" s="36"/>
      <c r="E562" s="36"/>
      <c r="F562" s="36"/>
      <c r="G562" s="36"/>
      <c r="H562" s="41"/>
    </row>
    <row r="563" spans="1:8" s="2" customFormat="1" ht="16.899999999999999" customHeight="1">
      <c r="A563" s="36"/>
      <c r="B563" s="41"/>
      <c r="C563" s="252" t="s">
        <v>237</v>
      </c>
      <c r="D563" s="252" t="s">
        <v>1479</v>
      </c>
      <c r="E563" s="19" t="s">
        <v>91</v>
      </c>
      <c r="F563" s="253">
        <v>27.1</v>
      </c>
      <c r="G563" s="36"/>
      <c r="H563" s="41"/>
    </row>
    <row r="564" spans="1:8" s="2" customFormat="1" ht="22.5">
      <c r="A564" s="36"/>
      <c r="B564" s="41"/>
      <c r="C564" s="252" t="s">
        <v>244</v>
      </c>
      <c r="D564" s="252" t="s">
        <v>1480</v>
      </c>
      <c r="E564" s="19" t="s">
        <v>246</v>
      </c>
      <c r="F564" s="253">
        <v>1.0840000000000001</v>
      </c>
      <c r="G564" s="36"/>
      <c r="H564" s="41"/>
    </row>
    <row r="565" spans="1:8" s="2" customFormat="1" ht="22.5">
      <c r="A565" s="36"/>
      <c r="B565" s="41"/>
      <c r="C565" s="252" t="s">
        <v>252</v>
      </c>
      <c r="D565" s="252" t="s">
        <v>1481</v>
      </c>
      <c r="E565" s="19" t="s">
        <v>246</v>
      </c>
      <c r="F565" s="253">
        <v>1.0840000000000001</v>
      </c>
      <c r="G565" s="36"/>
      <c r="H565" s="41"/>
    </row>
    <row r="566" spans="1:8" s="2" customFormat="1" ht="22.5">
      <c r="A566" s="36"/>
      <c r="B566" s="41"/>
      <c r="C566" s="252" t="s">
        <v>258</v>
      </c>
      <c r="D566" s="252" t="s">
        <v>1482</v>
      </c>
      <c r="E566" s="19" t="s">
        <v>246</v>
      </c>
      <c r="F566" s="253">
        <v>1.0840000000000001</v>
      </c>
      <c r="G566" s="36"/>
      <c r="H566" s="41"/>
    </row>
    <row r="567" spans="1:8" s="2" customFormat="1" ht="16.899999999999999" customHeight="1">
      <c r="A567" s="36"/>
      <c r="B567" s="41"/>
      <c r="C567" s="252" t="s">
        <v>263</v>
      </c>
      <c r="D567" s="252" t="s">
        <v>1483</v>
      </c>
      <c r="E567" s="19" t="s">
        <v>246</v>
      </c>
      <c r="F567" s="253">
        <v>1.0840000000000001</v>
      </c>
      <c r="G567" s="36"/>
      <c r="H567" s="41"/>
    </row>
    <row r="568" spans="1:8" s="2" customFormat="1" ht="22.5">
      <c r="A568" s="36"/>
      <c r="B568" s="41"/>
      <c r="C568" s="252" t="s">
        <v>269</v>
      </c>
      <c r="D568" s="252" t="s">
        <v>1484</v>
      </c>
      <c r="E568" s="19" t="s">
        <v>271</v>
      </c>
      <c r="F568" s="253">
        <v>1.843</v>
      </c>
      <c r="G568" s="36"/>
      <c r="H568" s="41"/>
    </row>
    <row r="569" spans="1:8" s="2" customFormat="1" ht="16.899999999999999" customHeight="1">
      <c r="A569" s="36"/>
      <c r="B569" s="41"/>
      <c r="C569" s="252" t="s">
        <v>277</v>
      </c>
      <c r="D569" s="252" t="s">
        <v>1485</v>
      </c>
      <c r="E569" s="19" t="s">
        <v>91</v>
      </c>
      <c r="F569" s="253">
        <v>27.1</v>
      </c>
      <c r="G569" s="36"/>
      <c r="H569" s="41"/>
    </row>
    <row r="570" spans="1:8" s="2" customFormat="1" ht="16.899999999999999" customHeight="1">
      <c r="A570" s="36"/>
      <c r="B570" s="41"/>
      <c r="C570" s="252" t="s">
        <v>283</v>
      </c>
      <c r="D570" s="252" t="s">
        <v>1486</v>
      </c>
      <c r="E570" s="19" t="s">
        <v>91</v>
      </c>
      <c r="F570" s="253">
        <v>27.1</v>
      </c>
      <c r="G570" s="36"/>
      <c r="H570" s="41"/>
    </row>
    <row r="571" spans="1:8" s="2" customFormat="1" ht="16.899999999999999" customHeight="1">
      <c r="A571" s="36"/>
      <c r="B571" s="41"/>
      <c r="C571" s="252" t="s">
        <v>297</v>
      </c>
      <c r="D571" s="252" t="s">
        <v>1487</v>
      </c>
      <c r="E571" s="19" t="s">
        <v>91</v>
      </c>
      <c r="F571" s="253">
        <v>59.62</v>
      </c>
      <c r="G571" s="36"/>
      <c r="H571" s="41"/>
    </row>
    <row r="572" spans="1:8" s="2" customFormat="1" ht="16.899999999999999" customHeight="1">
      <c r="A572" s="36"/>
      <c r="B572" s="41"/>
      <c r="C572" s="252" t="s">
        <v>326</v>
      </c>
      <c r="D572" s="252" t="s">
        <v>1488</v>
      </c>
      <c r="E572" s="19" t="s">
        <v>91</v>
      </c>
      <c r="F572" s="253">
        <v>29.81</v>
      </c>
      <c r="G572" s="36"/>
      <c r="H572" s="41"/>
    </row>
    <row r="573" spans="1:8" s="2" customFormat="1" ht="16.899999999999999" customHeight="1">
      <c r="A573" s="36"/>
      <c r="B573" s="41"/>
      <c r="C573" s="252" t="s">
        <v>333</v>
      </c>
      <c r="D573" s="252" t="s">
        <v>1489</v>
      </c>
      <c r="E573" s="19" t="s">
        <v>91</v>
      </c>
      <c r="F573" s="253">
        <v>29.81</v>
      </c>
      <c r="G573" s="36"/>
      <c r="H573" s="41"/>
    </row>
    <row r="574" spans="1:8" s="2" customFormat="1" ht="16.899999999999999" customHeight="1">
      <c r="A574" s="36"/>
      <c r="B574" s="41"/>
      <c r="C574" s="252" t="s">
        <v>522</v>
      </c>
      <c r="D574" s="252" t="s">
        <v>1490</v>
      </c>
      <c r="E574" s="19" t="s">
        <v>91</v>
      </c>
      <c r="F574" s="253">
        <v>29.81</v>
      </c>
      <c r="G574" s="36"/>
      <c r="H574" s="41"/>
    </row>
    <row r="575" spans="1:8" s="2" customFormat="1" ht="22.5">
      <c r="A575" s="36"/>
      <c r="B575" s="41"/>
      <c r="C575" s="252" t="s">
        <v>396</v>
      </c>
      <c r="D575" s="252" t="s">
        <v>1491</v>
      </c>
      <c r="E575" s="19" t="s">
        <v>96</v>
      </c>
      <c r="F575" s="253">
        <v>59.62</v>
      </c>
      <c r="G575" s="36"/>
      <c r="H575" s="41"/>
    </row>
    <row r="576" spans="1:8" s="2" customFormat="1" ht="16.899999999999999" customHeight="1">
      <c r="A576" s="36"/>
      <c r="B576" s="41"/>
      <c r="C576" s="248" t="s">
        <v>146</v>
      </c>
      <c r="D576" s="249" t="s">
        <v>147</v>
      </c>
      <c r="E576" s="250" t="s">
        <v>91</v>
      </c>
      <c r="F576" s="251">
        <v>5.4169999999999998</v>
      </c>
      <c r="G576" s="36"/>
      <c r="H576" s="41"/>
    </row>
    <row r="577" spans="1:8" s="2" customFormat="1" ht="16.899999999999999" customHeight="1">
      <c r="A577" s="36"/>
      <c r="B577" s="41"/>
      <c r="C577" s="252" t="s">
        <v>19</v>
      </c>
      <c r="D577" s="252" t="s">
        <v>1492</v>
      </c>
      <c r="E577" s="19" t="s">
        <v>19</v>
      </c>
      <c r="F577" s="253">
        <v>5.4169999999999998</v>
      </c>
      <c r="G577" s="36"/>
      <c r="H577" s="41"/>
    </row>
    <row r="578" spans="1:8" s="2" customFormat="1" ht="16.899999999999999" customHeight="1">
      <c r="A578" s="36"/>
      <c r="B578" s="41"/>
      <c r="C578" s="254" t="s">
        <v>1328</v>
      </c>
      <c r="D578" s="36"/>
      <c r="E578" s="36"/>
      <c r="F578" s="36"/>
      <c r="G578" s="36"/>
      <c r="H578" s="41"/>
    </row>
    <row r="579" spans="1:8" s="2" customFormat="1" ht="16.899999999999999" customHeight="1">
      <c r="A579" s="36"/>
      <c r="B579" s="41"/>
      <c r="C579" s="252" t="s">
        <v>734</v>
      </c>
      <c r="D579" s="252" t="s">
        <v>1392</v>
      </c>
      <c r="E579" s="19" t="s">
        <v>91</v>
      </c>
      <c r="F579" s="253">
        <v>17.417000000000002</v>
      </c>
      <c r="G579" s="36"/>
      <c r="H579" s="41"/>
    </row>
    <row r="580" spans="1:8" s="2" customFormat="1" ht="16.899999999999999" customHeight="1">
      <c r="A580" s="36"/>
      <c r="B580" s="41"/>
      <c r="C580" s="252" t="s">
        <v>746</v>
      </c>
      <c r="D580" s="252" t="s">
        <v>1393</v>
      </c>
      <c r="E580" s="19" t="s">
        <v>91</v>
      </c>
      <c r="F580" s="253">
        <v>17.417000000000002</v>
      </c>
      <c r="G580" s="36"/>
      <c r="H580" s="41"/>
    </row>
    <row r="581" spans="1:8" s="2" customFormat="1" ht="16.899999999999999" customHeight="1">
      <c r="A581" s="36"/>
      <c r="B581" s="41"/>
      <c r="C581" s="252" t="s">
        <v>756</v>
      </c>
      <c r="D581" s="252" t="s">
        <v>1493</v>
      </c>
      <c r="E581" s="19" t="s">
        <v>91</v>
      </c>
      <c r="F581" s="253">
        <v>5.4169999999999998</v>
      </c>
      <c r="G581" s="36"/>
      <c r="H581" s="41"/>
    </row>
    <row r="582" spans="1:8" s="2" customFormat="1" ht="16.899999999999999" customHeight="1">
      <c r="A582" s="36"/>
      <c r="B582" s="41"/>
      <c r="C582" s="252" t="s">
        <v>766</v>
      </c>
      <c r="D582" s="252" t="s">
        <v>1395</v>
      </c>
      <c r="E582" s="19" t="s">
        <v>91</v>
      </c>
      <c r="F582" s="253">
        <v>17.417000000000002</v>
      </c>
      <c r="G582" s="36"/>
      <c r="H582" s="41"/>
    </row>
    <row r="583" spans="1:8" s="2" customFormat="1" ht="16.899999999999999" customHeight="1">
      <c r="A583" s="36"/>
      <c r="B583" s="41"/>
      <c r="C583" s="248" t="s">
        <v>172</v>
      </c>
      <c r="D583" s="249" t="s">
        <v>173</v>
      </c>
      <c r="E583" s="250" t="s">
        <v>96</v>
      </c>
      <c r="F583" s="251">
        <v>22.6</v>
      </c>
      <c r="G583" s="36"/>
      <c r="H583" s="41"/>
    </row>
    <row r="584" spans="1:8" s="2" customFormat="1" ht="16.899999999999999" customHeight="1">
      <c r="A584" s="36"/>
      <c r="B584" s="41"/>
      <c r="C584" s="252" t="s">
        <v>19</v>
      </c>
      <c r="D584" s="252" t="s">
        <v>1311</v>
      </c>
      <c r="E584" s="19" t="s">
        <v>19</v>
      </c>
      <c r="F584" s="253">
        <v>0</v>
      </c>
      <c r="G584" s="36"/>
      <c r="H584" s="41"/>
    </row>
    <row r="585" spans="1:8" s="2" customFormat="1" ht="16.899999999999999" customHeight="1">
      <c r="A585" s="36"/>
      <c r="B585" s="41"/>
      <c r="C585" s="252" t="s">
        <v>19</v>
      </c>
      <c r="D585" s="252" t="s">
        <v>1335</v>
      </c>
      <c r="E585" s="19" t="s">
        <v>19</v>
      </c>
      <c r="F585" s="253">
        <v>1.1000000000000001</v>
      </c>
      <c r="G585" s="36"/>
      <c r="H585" s="41"/>
    </row>
    <row r="586" spans="1:8" s="2" customFormat="1" ht="16.899999999999999" customHeight="1">
      <c r="A586" s="36"/>
      <c r="B586" s="41"/>
      <c r="C586" s="252" t="s">
        <v>19</v>
      </c>
      <c r="D586" s="252" t="s">
        <v>1315</v>
      </c>
      <c r="E586" s="19" t="s">
        <v>19</v>
      </c>
      <c r="F586" s="253">
        <v>0</v>
      </c>
      <c r="G586" s="36"/>
      <c r="H586" s="41"/>
    </row>
    <row r="587" spans="1:8" s="2" customFormat="1" ht="16.899999999999999" customHeight="1">
      <c r="A587" s="36"/>
      <c r="B587" s="41"/>
      <c r="C587" s="252" t="s">
        <v>19</v>
      </c>
      <c r="D587" s="252" t="s">
        <v>1494</v>
      </c>
      <c r="E587" s="19" t="s">
        <v>19</v>
      </c>
      <c r="F587" s="253">
        <v>2.8</v>
      </c>
      <c r="G587" s="36"/>
      <c r="H587" s="41"/>
    </row>
    <row r="588" spans="1:8" s="2" customFormat="1" ht="16.899999999999999" customHeight="1">
      <c r="A588" s="36"/>
      <c r="B588" s="41"/>
      <c r="C588" s="252" t="s">
        <v>19</v>
      </c>
      <c r="D588" s="252" t="s">
        <v>1318</v>
      </c>
      <c r="E588" s="19" t="s">
        <v>19</v>
      </c>
      <c r="F588" s="253">
        <v>0</v>
      </c>
      <c r="G588" s="36"/>
      <c r="H588" s="41"/>
    </row>
    <row r="589" spans="1:8" s="2" customFormat="1" ht="16.899999999999999" customHeight="1">
      <c r="A589" s="36"/>
      <c r="B589" s="41"/>
      <c r="C589" s="252" t="s">
        <v>19</v>
      </c>
      <c r="D589" s="252" t="s">
        <v>83</v>
      </c>
      <c r="E589" s="19" t="s">
        <v>19</v>
      </c>
      <c r="F589" s="253">
        <v>1</v>
      </c>
      <c r="G589" s="36"/>
      <c r="H589" s="41"/>
    </row>
    <row r="590" spans="1:8" s="2" customFormat="1" ht="16.899999999999999" customHeight="1">
      <c r="A590" s="36"/>
      <c r="B590" s="41"/>
      <c r="C590" s="252" t="s">
        <v>19</v>
      </c>
      <c r="D590" s="252" t="s">
        <v>1321</v>
      </c>
      <c r="E590" s="19" t="s">
        <v>19</v>
      </c>
      <c r="F590" s="253">
        <v>0</v>
      </c>
      <c r="G590" s="36"/>
      <c r="H590" s="41"/>
    </row>
    <row r="591" spans="1:8" s="2" customFormat="1" ht="16.899999999999999" customHeight="1">
      <c r="A591" s="36"/>
      <c r="B591" s="41"/>
      <c r="C591" s="252" t="s">
        <v>19</v>
      </c>
      <c r="D591" s="252" t="s">
        <v>1495</v>
      </c>
      <c r="E591" s="19" t="s">
        <v>19</v>
      </c>
      <c r="F591" s="253">
        <v>3.9</v>
      </c>
      <c r="G591" s="36"/>
      <c r="H591" s="41"/>
    </row>
    <row r="592" spans="1:8" s="2" customFormat="1" ht="16.899999999999999" customHeight="1">
      <c r="A592" s="36"/>
      <c r="B592" s="41"/>
      <c r="C592" s="252" t="s">
        <v>19</v>
      </c>
      <c r="D592" s="252" t="s">
        <v>1324</v>
      </c>
      <c r="E592" s="19" t="s">
        <v>19</v>
      </c>
      <c r="F592" s="253">
        <v>0</v>
      </c>
      <c r="G592" s="36"/>
      <c r="H592" s="41"/>
    </row>
    <row r="593" spans="1:8" s="2" customFormat="1" ht="16.899999999999999" customHeight="1">
      <c r="A593" s="36"/>
      <c r="B593" s="41"/>
      <c r="C593" s="252" t="s">
        <v>19</v>
      </c>
      <c r="D593" s="252" t="s">
        <v>83</v>
      </c>
      <c r="E593" s="19" t="s">
        <v>19</v>
      </c>
      <c r="F593" s="253">
        <v>1</v>
      </c>
      <c r="G593" s="36"/>
      <c r="H593" s="41"/>
    </row>
    <row r="594" spans="1:8" s="2" customFormat="1" ht="16.899999999999999" customHeight="1">
      <c r="A594" s="36"/>
      <c r="B594" s="41"/>
      <c r="C594" s="252" t="s">
        <v>19</v>
      </c>
      <c r="D594" s="252" t="s">
        <v>1326</v>
      </c>
      <c r="E594" s="19" t="s">
        <v>19</v>
      </c>
      <c r="F594" s="253">
        <v>0</v>
      </c>
      <c r="G594" s="36"/>
      <c r="H594" s="41"/>
    </row>
    <row r="595" spans="1:8" s="2" customFormat="1" ht="16.899999999999999" customHeight="1">
      <c r="A595" s="36"/>
      <c r="B595" s="41"/>
      <c r="C595" s="252" t="s">
        <v>19</v>
      </c>
      <c r="D595" s="252" t="s">
        <v>1496</v>
      </c>
      <c r="E595" s="19" t="s">
        <v>19</v>
      </c>
      <c r="F595" s="253">
        <v>3.7</v>
      </c>
      <c r="G595" s="36"/>
      <c r="H595" s="41"/>
    </row>
    <row r="596" spans="1:8" s="2" customFormat="1" ht="16.899999999999999" customHeight="1">
      <c r="A596" s="36"/>
      <c r="B596" s="41"/>
      <c r="C596" s="252" t="s">
        <v>19</v>
      </c>
      <c r="D596" s="252" t="s">
        <v>1330</v>
      </c>
      <c r="E596" s="19" t="s">
        <v>19</v>
      </c>
      <c r="F596" s="253">
        <v>0</v>
      </c>
      <c r="G596" s="36"/>
      <c r="H596" s="41"/>
    </row>
    <row r="597" spans="1:8" s="2" customFormat="1" ht="16.899999999999999" customHeight="1">
      <c r="A597" s="36"/>
      <c r="B597" s="41"/>
      <c r="C597" s="252" t="s">
        <v>19</v>
      </c>
      <c r="D597" s="252" t="s">
        <v>1376</v>
      </c>
      <c r="E597" s="19" t="s">
        <v>19</v>
      </c>
      <c r="F597" s="253">
        <v>9.1</v>
      </c>
      <c r="G597" s="36"/>
      <c r="H597" s="41"/>
    </row>
    <row r="598" spans="1:8" s="2" customFormat="1" ht="16.899999999999999" customHeight="1">
      <c r="A598" s="36"/>
      <c r="B598" s="41"/>
      <c r="C598" s="252" t="s">
        <v>19</v>
      </c>
      <c r="D598" s="252" t="s">
        <v>323</v>
      </c>
      <c r="E598" s="19" t="s">
        <v>19</v>
      </c>
      <c r="F598" s="253">
        <v>22.6</v>
      </c>
      <c r="G598" s="36"/>
      <c r="H598" s="41"/>
    </row>
    <row r="599" spans="1:8" s="2" customFormat="1" ht="16.899999999999999" customHeight="1">
      <c r="A599" s="36"/>
      <c r="B599" s="41"/>
      <c r="C599" s="254" t="s">
        <v>1328</v>
      </c>
      <c r="D599" s="36"/>
      <c r="E599" s="36"/>
      <c r="F599" s="36"/>
      <c r="G599" s="36"/>
      <c r="H599" s="41"/>
    </row>
    <row r="600" spans="1:8" s="2" customFormat="1" ht="16.899999999999999" customHeight="1">
      <c r="A600" s="36"/>
      <c r="B600" s="41"/>
      <c r="C600" s="252" t="s">
        <v>311</v>
      </c>
      <c r="D600" s="252" t="s">
        <v>1400</v>
      </c>
      <c r="E600" s="19" t="s">
        <v>91</v>
      </c>
      <c r="F600" s="253">
        <v>56.54</v>
      </c>
      <c r="G600" s="36"/>
      <c r="H600" s="41"/>
    </row>
    <row r="601" spans="1:8" s="2" customFormat="1" ht="16.899999999999999" customHeight="1">
      <c r="A601" s="36"/>
      <c r="B601" s="41"/>
      <c r="C601" s="252" t="s">
        <v>628</v>
      </c>
      <c r="D601" s="252" t="s">
        <v>1424</v>
      </c>
      <c r="E601" s="19" t="s">
        <v>96</v>
      </c>
      <c r="F601" s="253">
        <v>240.9</v>
      </c>
      <c r="G601" s="36"/>
      <c r="H601" s="41"/>
    </row>
    <row r="602" spans="1:8" s="2" customFormat="1" ht="16.899999999999999" customHeight="1">
      <c r="A602" s="36"/>
      <c r="B602" s="41"/>
      <c r="C602" s="248" t="s">
        <v>89</v>
      </c>
      <c r="D602" s="249" t="s">
        <v>90</v>
      </c>
      <c r="E602" s="250" t="s">
        <v>91</v>
      </c>
      <c r="F602" s="251">
        <v>1963</v>
      </c>
      <c r="G602" s="36"/>
      <c r="H602" s="41"/>
    </row>
    <row r="603" spans="1:8" s="2" customFormat="1" ht="16.899999999999999" customHeight="1">
      <c r="A603" s="36"/>
      <c r="B603" s="41"/>
      <c r="C603" s="252" t="s">
        <v>19</v>
      </c>
      <c r="D603" s="252" t="s">
        <v>1311</v>
      </c>
      <c r="E603" s="19" t="s">
        <v>19</v>
      </c>
      <c r="F603" s="253">
        <v>0</v>
      </c>
      <c r="G603" s="36"/>
      <c r="H603" s="41"/>
    </row>
    <row r="604" spans="1:8" s="2" customFormat="1" ht="16.899999999999999" customHeight="1">
      <c r="A604" s="36"/>
      <c r="B604" s="41"/>
      <c r="C604" s="252" t="s">
        <v>19</v>
      </c>
      <c r="D604" s="252" t="s">
        <v>1256</v>
      </c>
      <c r="E604" s="19" t="s">
        <v>19</v>
      </c>
      <c r="F604" s="253">
        <v>117</v>
      </c>
      <c r="G604" s="36"/>
      <c r="H604" s="41"/>
    </row>
    <row r="605" spans="1:8" s="2" customFormat="1" ht="16.899999999999999" customHeight="1">
      <c r="A605" s="36"/>
      <c r="B605" s="41"/>
      <c r="C605" s="252" t="s">
        <v>19</v>
      </c>
      <c r="D605" s="252" t="s">
        <v>1315</v>
      </c>
      <c r="E605" s="19" t="s">
        <v>19</v>
      </c>
      <c r="F605" s="253">
        <v>0</v>
      </c>
      <c r="G605" s="36"/>
      <c r="H605" s="41"/>
    </row>
    <row r="606" spans="1:8" s="2" customFormat="1" ht="16.899999999999999" customHeight="1">
      <c r="A606" s="36"/>
      <c r="B606" s="41"/>
      <c r="C606" s="252" t="s">
        <v>19</v>
      </c>
      <c r="D606" s="252" t="s">
        <v>1497</v>
      </c>
      <c r="E606" s="19" t="s">
        <v>19</v>
      </c>
      <c r="F606" s="253">
        <v>159</v>
      </c>
      <c r="G606" s="36"/>
      <c r="H606" s="41"/>
    </row>
    <row r="607" spans="1:8" s="2" customFormat="1" ht="16.899999999999999" customHeight="1">
      <c r="A607" s="36"/>
      <c r="B607" s="41"/>
      <c r="C607" s="252" t="s">
        <v>19</v>
      </c>
      <c r="D607" s="252" t="s">
        <v>1318</v>
      </c>
      <c r="E607" s="19" t="s">
        <v>19</v>
      </c>
      <c r="F607" s="253">
        <v>0</v>
      </c>
      <c r="G607" s="36"/>
      <c r="H607" s="41"/>
    </row>
    <row r="608" spans="1:8" s="2" customFormat="1" ht="16.899999999999999" customHeight="1">
      <c r="A608" s="36"/>
      <c r="B608" s="41"/>
      <c r="C608" s="252" t="s">
        <v>19</v>
      </c>
      <c r="D608" s="252" t="s">
        <v>395</v>
      </c>
      <c r="E608" s="19" t="s">
        <v>19</v>
      </c>
      <c r="F608" s="253">
        <v>58</v>
      </c>
      <c r="G608" s="36"/>
      <c r="H608" s="41"/>
    </row>
    <row r="609" spans="1:8" s="2" customFormat="1" ht="16.899999999999999" customHeight="1">
      <c r="A609" s="36"/>
      <c r="B609" s="41"/>
      <c r="C609" s="252" t="s">
        <v>19</v>
      </c>
      <c r="D609" s="252" t="s">
        <v>1321</v>
      </c>
      <c r="E609" s="19" t="s">
        <v>19</v>
      </c>
      <c r="F609" s="253">
        <v>0</v>
      </c>
      <c r="G609" s="36"/>
      <c r="H609" s="41"/>
    </row>
    <row r="610" spans="1:8" s="2" customFormat="1" ht="16.899999999999999" customHeight="1">
      <c r="A610" s="36"/>
      <c r="B610" s="41"/>
      <c r="C610" s="252" t="s">
        <v>19</v>
      </c>
      <c r="D610" s="252" t="s">
        <v>1498</v>
      </c>
      <c r="E610" s="19" t="s">
        <v>19</v>
      </c>
      <c r="F610" s="253">
        <v>488</v>
      </c>
      <c r="G610" s="36"/>
      <c r="H610" s="41"/>
    </row>
    <row r="611" spans="1:8" s="2" customFormat="1" ht="16.899999999999999" customHeight="1">
      <c r="A611" s="36"/>
      <c r="B611" s="41"/>
      <c r="C611" s="252" t="s">
        <v>19</v>
      </c>
      <c r="D611" s="252" t="s">
        <v>1324</v>
      </c>
      <c r="E611" s="19" t="s">
        <v>19</v>
      </c>
      <c r="F611" s="253">
        <v>0</v>
      </c>
      <c r="G611" s="36"/>
      <c r="H611" s="41"/>
    </row>
    <row r="612" spans="1:8" s="2" customFormat="1" ht="16.899999999999999" customHeight="1">
      <c r="A612" s="36"/>
      <c r="B612" s="41"/>
      <c r="C612" s="252" t="s">
        <v>19</v>
      </c>
      <c r="D612" s="252" t="s">
        <v>770</v>
      </c>
      <c r="E612" s="19" t="s">
        <v>19</v>
      </c>
      <c r="F612" s="253">
        <v>76</v>
      </c>
      <c r="G612" s="36"/>
      <c r="H612" s="41"/>
    </row>
    <row r="613" spans="1:8" s="2" customFormat="1" ht="16.899999999999999" customHeight="1">
      <c r="A613" s="36"/>
      <c r="B613" s="41"/>
      <c r="C613" s="252" t="s">
        <v>19</v>
      </c>
      <c r="D613" s="252" t="s">
        <v>1326</v>
      </c>
      <c r="E613" s="19" t="s">
        <v>19</v>
      </c>
      <c r="F613" s="253">
        <v>0</v>
      </c>
      <c r="G613" s="36"/>
      <c r="H613" s="41"/>
    </row>
    <row r="614" spans="1:8" s="2" customFormat="1" ht="16.899999999999999" customHeight="1">
      <c r="A614" s="36"/>
      <c r="B614" s="41"/>
      <c r="C614" s="252" t="s">
        <v>19</v>
      </c>
      <c r="D614" s="252" t="s">
        <v>1499</v>
      </c>
      <c r="E614" s="19" t="s">
        <v>19</v>
      </c>
      <c r="F614" s="253">
        <v>399</v>
      </c>
      <c r="G614" s="36"/>
      <c r="H614" s="41"/>
    </row>
    <row r="615" spans="1:8" s="2" customFormat="1" ht="16.899999999999999" customHeight="1">
      <c r="A615" s="36"/>
      <c r="B615" s="41"/>
      <c r="C615" s="252" t="s">
        <v>19</v>
      </c>
      <c r="D615" s="252" t="s">
        <v>1330</v>
      </c>
      <c r="E615" s="19" t="s">
        <v>19</v>
      </c>
      <c r="F615" s="253">
        <v>0</v>
      </c>
      <c r="G615" s="36"/>
      <c r="H615" s="41"/>
    </row>
    <row r="616" spans="1:8" s="2" customFormat="1" ht="16.899999999999999" customHeight="1">
      <c r="A616" s="36"/>
      <c r="B616" s="41"/>
      <c r="C616" s="252" t="s">
        <v>19</v>
      </c>
      <c r="D616" s="252" t="s">
        <v>1500</v>
      </c>
      <c r="E616" s="19" t="s">
        <v>19</v>
      </c>
      <c r="F616" s="253">
        <v>161</v>
      </c>
      <c r="G616" s="36"/>
      <c r="H616" s="41"/>
    </row>
    <row r="617" spans="1:8" s="2" customFormat="1" ht="16.899999999999999" customHeight="1">
      <c r="A617" s="36"/>
      <c r="B617" s="41"/>
      <c r="C617" s="252" t="s">
        <v>19</v>
      </c>
      <c r="D617" s="252" t="s">
        <v>1333</v>
      </c>
      <c r="E617" s="19" t="s">
        <v>19</v>
      </c>
      <c r="F617" s="253">
        <v>0</v>
      </c>
      <c r="G617" s="36"/>
      <c r="H617" s="41"/>
    </row>
    <row r="618" spans="1:8" s="2" customFormat="1" ht="16.899999999999999" customHeight="1">
      <c r="A618" s="36"/>
      <c r="B618" s="41"/>
      <c r="C618" s="252" t="s">
        <v>19</v>
      </c>
      <c r="D618" s="252" t="s">
        <v>287</v>
      </c>
      <c r="E618" s="19" t="s">
        <v>19</v>
      </c>
      <c r="F618" s="253">
        <v>67</v>
      </c>
      <c r="G618" s="36"/>
      <c r="H618" s="41"/>
    </row>
    <row r="619" spans="1:8" s="2" customFormat="1" ht="16.899999999999999" customHeight="1">
      <c r="A619" s="36"/>
      <c r="B619" s="41"/>
      <c r="C619" s="252" t="s">
        <v>19</v>
      </c>
      <c r="D619" s="252" t="s">
        <v>1336</v>
      </c>
      <c r="E619" s="19" t="s">
        <v>19</v>
      </c>
      <c r="F619" s="253">
        <v>0</v>
      </c>
      <c r="G619" s="36"/>
      <c r="H619" s="41"/>
    </row>
    <row r="620" spans="1:8" s="2" customFormat="1" ht="16.899999999999999" customHeight="1">
      <c r="A620" s="36"/>
      <c r="B620" s="41"/>
      <c r="C620" s="252" t="s">
        <v>19</v>
      </c>
      <c r="D620" s="252" t="s">
        <v>1501</v>
      </c>
      <c r="E620" s="19" t="s">
        <v>19</v>
      </c>
      <c r="F620" s="253">
        <v>212</v>
      </c>
      <c r="G620" s="36"/>
      <c r="H620" s="41"/>
    </row>
    <row r="621" spans="1:8" s="2" customFormat="1" ht="16.899999999999999" customHeight="1">
      <c r="A621" s="36"/>
      <c r="B621" s="41"/>
      <c r="C621" s="252" t="s">
        <v>19</v>
      </c>
      <c r="D621" s="252" t="s">
        <v>1339</v>
      </c>
      <c r="E621" s="19" t="s">
        <v>19</v>
      </c>
      <c r="F621" s="253">
        <v>0</v>
      </c>
      <c r="G621" s="36"/>
      <c r="H621" s="41"/>
    </row>
    <row r="622" spans="1:8" s="2" customFormat="1" ht="16.899999999999999" customHeight="1">
      <c r="A622" s="36"/>
      <c r="B622" s="41"/>
      <c r="C622" s="252" t="s">
        <v>19</v>
      </c>
      <c r="D622" s="252" t="s">
        <v>1005</v>
      </c>
      <c r="E622" s="19" t="s">
        <v>19</v>
      </c>
      <c r="F622" s="253">
        <v>111</v>
      </c>
      <c r="G622" s="36"/>
      <c r="H622" s="41"/>
    </row>
    <row r="623" spans="1:8" s="2" customFormat="1" ht="16.899999999999999" customHeight="1">
      <c r="A623" s="36"/>
      <c r="B623" s="41"/>
      <c r="C623" s="252" t="s">
        <v>19</v>
      </c>
      <c r="D623" s="252" t="s">
        <v>1342</v>
      </c>
      <c r="E623" s="19" t="s">
        <v>19</v>
      </c>
      <c r="F623" s="253">
        <v>0</v>
      </c>
      <c r="G623" s="36"/>
      <c r="H623" s="41"/>
    </row>
    <row r="624" spans="1:8" s="2" customFormat="1" ht="16.899999999999999" customHeight="1">
      <c r="A624" s="36"/>
      <c r="B624" s="41"/>
      <c r="C624" s="252" t="s">
        <v>19</v>
      </c>
      <c r="D624" s="252" t="s">
        <v>1161</v>
      </c>
      <c r="E624" s="19" t="s">
        <v>19</v>
      </c>
      <c r="F624" s="253">
        <v>115</v>
      </c>
      <c r="G624" s="36"/>
      <c r="H624" s="41"/>
    </row>
    <row r="625" spans="1:8" s="2" customFormat="1" ht="16.899999999999999" customHeight="1">
      <c r="A625" s="36"/>
      <c r="B625" s="41"/>
      <c r="C625" s="252" t="s">
        <v>19</v>
      </c>
      <c r="D625" s="252" t="s">
        <v>323</v>
      </c>
      <c r="E625" s="19" t="s">
        <v>19</v>
      </c>
      <c r="F625" s="253">
        <v>1963</v>
      </c>
      <c r="G625" s="36"/>
      <c r="H625" s="41"/>
    </row>
    <row r="626" spans="1:8" s="2" customFormat="1" ht="16.899999999999999" customHeight="1">
      <c r="A626" s="36"/>
      <c r="B626" s="41"/>
      <c r="C626" s="254" t="s">
        <v>1328</v>
      </c>
      <c r="D626" s="36"/>
      <c r="E626" s="36"/>
      <c r="F626" s="36"/>
      <c r="G626" s="36"/>
      <c r="H626" s="41"/>
    </row>
    <row r="627" spans="1:8" s="2" customFormat="1" ht="22.5">
      <c r="A627" s="36"/>
      <c r="B627" s="41"/>
      <c r="C627" s="252" t="s">
        <v>407</v>
      </c>
      <c r="D627" s="252" t="s">
        <v>1502</v>
      </c>
      <c r="E627" s="19" t="s">
        <v>91</v>
      </c>
      <c r="F627" s="253">
        <v>1963</v>
      </c>
      <c r="G627" s="36"/>
      <c r="H627" s="41"/>
    </row>
    <row r="628" spans="1:8" s="2" customFormat="1" ht="22.5">
      <c r="A628" s="36"/>
      <c r="B628" s="41"/>
      <c r="C628" s="252" t="s">
        <v>411</v>
      </c>
      <c r="D628" s="252" t="s">
        <v>1503</v>
      </c>
      <c r="E628" s="19" t="s">
        <v>91</v>
      </c>
      <c r="F628" s="253">
        <v>1963</v>
      </c>
      <c r="G628" s="36"/>
      <c r="H628" s="41"/>
    </row>
    <row r="629" spans="1:8" s="2" customFormat="1" ht="22.5">
      <c r="A629" s="36"/>
      <c r="B629" s="41"/>
      <c r="C629" s="252" t="s">
        <v>416</v>
      </c>
      <c r="D629" s="252" t="s">
        <v>1504</v>
      </c>
      <c r="E629" s="19" t="s">
        <v>91</v>
      </c>
      <c r="F629" s="253">
        <v>1963</v>
      </c>
      <c r="G629" s="36"/>
      <c r="H629" s="41"/>
    </row>
    <row r="630" spans="1:8" s="2" customFormat="1" ht="16.899999999999999" customHeight="1">
      <c r="A630" s="36"/>
      <c r="B630" s="41"/>
      <c r="C630" s="252" t="s">
        <v>420</v>
      </c>
      <c r="D630" s="252" t="s">
        <v>1505</v>
      </c>
      <c r="E630" s="19" t="s">
        <v>91</v>
      </c>
      <c r="F630" s="253">
        <v>1963</v>
      </c>
      <c r="G630" s="36"/>
      <c r="H630" s="41"/>
    </row>
    <row r="631" spans="1:8" s="2" customFormat="1" ht="16.899999999999999" customHeight="1">
      <c r="A631" s="36"/>
      <c r="B631" s="41"/>
      <c r="C631" s="252" t="s">
        <v>424</v>
      </c>
      <c r="D631" s="252" t="s">
        <v>1506</v>
      </c>
      <c r="E631" s="19" t="s">
        <v>91</v>
      </c>
      <c r="F631" s="253">
        <v>1963</v>
      </c>
      <c r="G631" s="36"/>
      <c r="H631" s="41"/>
    </row>
    <row r="632" spans="1:8" s="2" customFormat="1" ht="16.899999999999999" customHeight="1">
      <c r="A632" s="36"/>
      <c r="B632" s="41"/>
      <c r="C632" s="252" t="s">
        <v>429</v>
      </c>
      <c r="D632" s="252" t="s">
        <v>1507</v>
      </c>
      <c r="E632" s="19" t="s">
        <v>91</v>
      </c>
      <c r="F632" s="253">
        <v>1963</v>
      </c>
      <c r="G632" s="36"/>
      <c r="H632" s="41"/>
    </row>
    <row r="633" spans="1:8" s="2" customFormat="1" ht="16.899999999999999" customHeight="1">
      <c r="A633" s="36"/>
      <c r="B633" s="41"/>
      <c r="C633" s="252" t="s">
        <v>463</v>
      </c>
      <c r="D633" s="252" t="s">
        <v>1508</v>
      </c>
      <c r="E633" s="19" t="s">
        <v>91</v>
      </c>
      <c r="F633" s="253">
        <v>1963</v>
      </c>
      <c r="G633" s="36"/>
      <c r="H633" s="41"/>
    </row>
    <row r="634" spans="1:8" s="2" customFormat="1" ht="16.899999999999999" customHeight="1">
      <c r="A634" s="36"/>
      <c r="B634" s="41"/>
      <c r="C634" s="252" t="s">
        <v>467</v>
      </c>
      <c r="D634" s="252" t="s">
        <v>1509</v>
      </c>
      <c r="E634" s="19" t="s">
        <v>91</v>
      </c>
      <c r="F634" s="253">
        <v>1963</v>
      </c>
      <c r="G634" s="36"/>
      <c r="H634" s="41"/>
    </row>
    <row r="635" spans="1:8" s="2" customFormat="1" ht="16.899999999999999" customHeight="1">
      <c r="A635" s="36"/>
      <c r="B635" s="41"/>
      <c r="C635" s="248" t="s">
        <v>94</v>
      </c>
      <c r="D635" s="249" t="s">
        <v>95</v>
      </c>
      <c r="E635" s="250" t="s">
        <v>96</v>
      </c>
      <c r="F635" s="251">
        <v>9</v>
      </c>
      <c r="G635" s="36"/>
      <c r="H635" s="41"/>
    </row>
    <row r="636" spans="1:8" s="2" customFormat="1" ht="16.899999999999999" customHeight="1">
      <c r="A636" s="36"/>
      <c r="B636" s="41"/>
      <c r="C636" s="252" t="s">
        <v>19</v>
      </c>
      <c r="D636" s="252" t="s">
        <v>97</v>
      </c>
      <c r="E636" s="19" t="s">
        <v>19</v>
      </c>
      <c r="F636" s="253">
        <v>9</v>
      </c>
      <c r="G636" s="36"/>
      <c r="H636" s="41"/>
    </row>
    <row r="637" spans="1:8" s="2" customFormat="1" ht="16.899999999999999" customHeight="1">
      <c r="A637" s="36"/>
      <c r="B637" s="41"/>
      <c r="C637" s="254" t="s">
        <v>1328</v>
      </c>
      <c r="D637" s="36"/>
      <c r="E637" s="36"/>
      <c r="F637" s="36"/>
      <c r="G637" s="36"/>
      <c r="H637" s="41"/>
    </row>
    <row r="638" spans="1:8" s="2" customFormat="1" ht="16.899999999999999" customHeight="1">
      <c r="A638" s="36"/>
      <c r="B638" s="41"/>
      <c r="C638" s="252" t="s">
        <v>474</v>
      </c>
      <c r="D638" s="252" t="s">
        <v>1510</v>
      </c>
      <c r="E638" s="19" t="s">
        <v>96</v>
      </c>
      <c r="F638" s="253">
        <v>9</v>
      </c>
      <c r="G638" s="36"/>
      <c r="H638" s="41"/>
    </row>
    <row r="639" spans="1:8" s="2" customFormat="1" ht="16.899999999999999" customHeight="1">
      <c r="A639" s="36"/>
      <c r="B639" s="41"/>
      <c r="C639" s="252" t="s">
        <v>485</v>
      </c>
      <c r="D639" s="252" t="s">
        <v>1511</v>
      </c>
      <c r="E639" s="19" t="s">
        <v>96</v>
      </c>
      <c r="F639" s="253">
        <v>9</v>
      </c>
      <c r="G639" s="36"/>
      <c r="H639" s="41"/>
    </row>
    <row r="640" spans="1:8" s="2" customFormat="1" ht="16.899999999999999" customHeight="1">
      <c r="A640" s="36"/>
      <c r="B640" s="41"/>
      <c r="C640" s="248" t="s">
        <v>99</v>
      </c>
      <c r="D640" s="249" t="s">
        <v>100</v>
      </c>
      <c r="E640" s="250" t="s">
        <v>96</v>
      </c>
      <c r="F640" s="251">
        <v>15</v>
      </c>
      <c r="G640" s="36"/>
      <c r="H640" s="41"/>
    </row>
    <row r="641" spans="1:8" s="2" customFormat="1" ht="16.899999999999999" customHeight="1">
      <c r="A641" s="36"/>
      <c r="B641" s="41"/>
      <c r="C641" s="252" t="s">
        <v>19</v>
      </c>
      <c r="D641" s="252" t="s">
        <v>101</v>
      </c>
      <c r="E641" s="19" t="s">
        <v>19</v>
      </c>
      <c r="F641" s="253">
        <v>15</v>
      </c>
      <c r="G641" s="36"/>
      <c r="H641" s="41"/>
    </row>
    <row r="642" spans="1:8" s="2" customFormat="1" ht="16.899999999999999" customHeight="1">
      <c r="A642" s="36"/>
      <c r="B642" s="41"/>
      <c r="C642" s="254" t="s">
        <v>1328</v>
      </c>
      <c r="D642" s="36"/>
      <c r="E642" s="36"/>
      <c r="F642" s="36"/>
      <c r="G642" s="36"/>
      <c r="H642" s="41"/>
    </row>
    <row r="643" spans="1:8" s="2" customFormat="1" ht="16.899999999999999" customHeight="1">
      <c r="A643" s="36"/>
      <c r="B643" s="41"/>
      <c r="C643" s="252" t="s">
        <v>480</v>
      </c>
      <c r="D643" s="252" t="s">
        <v>1512</v>
      </c>
      <c r="E643" s="19" t="s">
        <v>96</v>
      </c>
      <c r="F643" s="253">
        <v>15</v>
      </c>
      <c r="G643" s="36"/>
      <c r="H643" s="41"/>
    </row>
    <row r="644" spans="1:8" s="2" customFormat="1" ht="16.899999999999999" customHeight="1">
      <c r="A644" s="36"/>
      <c r="B644" s="41"/>
      <c r="C644" s="252" t="s">
        <v>491</v>
      </c>
      <c r="D644" s="252" t="s">
        <v>1513</v>
      </c>
      <c r="E644" s="19" t="s">
        <v>96</v>
      </c>
      <c r="F644" s="253">
        <v>15</v>
      </c>
      <c r="G644" s="36"/>
      <c r="H644" s="41"/>
    </row>
    <row r="645" spans="1:8" s="2" customFormat="1" ht="16.899999999999999" customHeight="1">
      <c r="A645" s="36"/>
      <c r="B645" s="41"/>
      <c r="C645" s="248" t="s">
        <v>126</v>
      </c>
      <c r="D645" s="249" t="s">
        <v>127</v>
      </c>
      <c r="E645" s="250" t="s">
        <v>91</v>
      </c>
      <c r="F645" s="251">
        <v>302.7</v>
      </c>
      <c r="G645" s="36"/>
      <c r="H645" s="41"/>
    </row>
    <row r="646" spans="1:8" s="2" customFormat="1" ht="16.899999999999999" customHeight="1">
      <c r="A646" s="36"/>
      <c r="B646" s="41"/>
      <c r="C646" s="252" t="s">
        <v>19</v>
      </c>
      <c r="D646" s="252" t="s">
        <v>1311</v>
      </c>
      <c r="E646" s="19" t="s">
        <v>19</v>
      </c>
      <c r="F646" s="253">
        <v>0</v>
      </c>
      <c r="G646" s="36"/>
      <c r="H646" s="41"/>
    </row>
    <row r="647" spans="1:8" s="2" customFormat="1" ht="16.899999999999999" customHeight="1">
      <c r="A647" s="36"/>
      <c r="B647" s="41"/>
      <c r="C647" s="252" t="s">
        <v>19</v>
      </c>
      <c r="D647" s="252" t="s">
        <v>1514</v>
      </c>
      <c r="E647" s="19" t="s">
        <v>19</v>
      </c>
      <c r="F647" s="253">
        <v>27.4</v>
      </c>
      <c r="G647" s="36"/>
      <c r="H647" s="41"/>
    </row>
    <row r="648" spans="1:8" s="2" customFormat="1" ht="16.899999999999999" customHeight="1">
      <c r="A648" s="36"/>
      <c r="B648" s="41"/>
      <c r="C648" s="252" t="s">
        <v>19</v>
      </c>
      <c r="D648" s="252" t="s">
        <v>1315</v>
      </c>
      <c r="E648" s="19" t="s">
        <v>19</v>
      </c>
      <c r="F648" s="253">
        <v>0</v>
      </c>
      <c r="G648" s="36"/>
      <c r="H648" s="41"/>
    </row>
    <row r="649" spans="1:8" s="2" customFormat="1" ht="16.899999999999999" customHeight="1">
      <c r="A649" s="36"/>
      <c r="B649" s="41"/>
      <c r="C649" s="252" t="s">
        <v>19</v>
      </c>
      <c r="D649" s="252" t="s">
        <v>1515</v>
      </c>
      <c r="E649" s="19" t="s">
        <v>19</v>
      </c>
      <c r="F649" s="253">
        <v>16.2</v>
      </c>
      <c r="G649" s="36"/>
      <c r="H649" s="41"/>
    </row>
    <row r="650" spans="1:8" s="2" customFormat="1" ht="16.899999999999999" customHeight="1">
      <c r="A650" s="36"/>
      <c r="B650" s="41"/>
      <c r="C650" s="252" t="s">
        <v>19</v>
      </c>
      <c r="D650" s="252" t="s">
        <v>1318</v>
      </c>
      <c r="E650" s="19" t="s">
        <v>19</v>
      </c>
      <c r="F650" s="253">
        <v>0</v>
      </c>
      <c r="G650" s="36"/>
      <c r="H650" s="41"/>
    </row>
    <row r="651" spans="1:8" s="2" customFormat="1" ht="16.899999999999999" customHeight="1">
      <c r="A651" s="36"/>
      <c r="B651" s="41"/>
      <c r="C651" s="252" t="s">
        <v>19</v>
      </c>
      <c r="D651" s="252" t="s">
        <v>1445</v>
      </c>
      <c r="E651" s="19" t="s">
        <v>19</v>
      </c>
      <c r="F651" s="253">
        <v>3.7</v>
      </c>
      <c r="G651" s="36"/>
      <c r="H651" s="41"/>
    </row>
    <row r="652" spans="1:8" s="2" customFormat="1" ht="16.899999999999999" customHeight="1">
      <c r="A652" s="36"/>
      <c r="B652" s="41"/>
      <c r="C652" s="252" t="s">
        <v>19</v>
      </c>
      <c r="D652" s="252" t="s">
        <v>1321</v>
      </c>
      <c r="E652" s="19" t="s">
        <v>19</v>
      </c>
      <c r="F652" s="253">
        <v>0</v>
      </c>
      <c r="G652" s="36"/>
      <c r="H652" s="41"/>
    </row>
    <row r="653" spans="1:8" s="2" customFormat="1" ht="16.899999999999999" customHeight="1">
      <c r="A653" s="36"/>
      <c r="B653" s="41"/>
      <c r="C653" s="252" t="s">
        <v>19</v>
      </c>
      <c r="D653" s="252" t="s">
        <v>1516</v>
      </c>
      <c r="E653" s="19" t="s">
        <v>19</v>
      </c>
      <c r="F653" s="253">
        <v>116.6</v>
      </c>
      <c r="G653" s="36"/>
      <c r="H653" s="41"/>
    </row>
    <row r="654" spans="1:8" s="2" customFormat="1" ht="16.899999999999999" customHeight="1">
      <c r="A654" s="36"/>
      <c r="B654" s="41"/>
      <c r="C654" s="252" t="s">
        <v>19</v>
      </c>
      <c r="D654" s="252" t="s">
        <v>1324</v>
      </c>
      <c r="E654" s="19" t="s">
        <v>19</v>
      </c>
      <c r="F654" s="253">
        <v>0</v>
      </c>
      <c r="G654" s="36"/>
      <c r="H654" s="41"/>
    </row>
    <row r="655" spans="1:8" s="2" customFormat="1" ht="16.899999999999999" customHeight="1">
      <c r="A655" s="36"/>
      <c r="B655" s="41"/>
      <c r="C655" s="252" t="s">
        <v>19</v>
      </c>
      <c r="D655" s="252" t="s">
        <v>1380</v>
      </c>
      <c r="E655" s="19" t="s">
        <v>19</v>
      </c>
      <c r="F655" s="253">
        <v>3.5</v>
      </c>
      <c r="G655" s="36"/>
      <c r="H655" s="41"/>
    </row>
    <row r="656" spans="1:8" s="2" customFormat="1" ht="16.899999999999999" customHeight="1">
      <c r="A656" s="36"/>
      <c r="B656" s="41"/>
      <c r="C656" s="252" t="s">
        <v>19</v>
      </c>
      <c r="D656" s="252" t="s">
        <v>1326</v>
      </c>
      <c r="E656" s="19" t="s">
        <v>19</v>
      </c>
      <c r="F656" s="253">
        <v>0</v>
      </c>
      <c r="G656" s="36"/>
      <c r="H656" s="41"/>
    </row>
    <row r="657" spans="1:8" s="2" customFormat="1" ht="16.899999999999999" customHeight="1">
      <c r="A657" s="36"/>
      <c r="B657" s="41"/>
      <c r="C657" s="252" t="s">
        <v>19</v>
      </c>
      <c r="D657" s="252" t="s">
        <v>685</v>
      </c>
      <c r="E657" s="19" t="s">
        <v>19</v>
      </c>
      <c r="F657" s="253">
        <v>28</v>
      </c>
      <c r="G657" s="36"/>
      <c r="H657" s="41"/>
    </row>
    <row r="658" spans="1:8" s="2" customFormat="1" ht="16.899999999999999" customHeight="1">
      <c r="A658" s="36"/>
      <c r="B658" s="41"/>
      <c r="C658" s="252" t="s">
        <v>19</v>
      </c>
      <c r="D658" s="252" t="s">
        <v>1330</v>
      </c>
      <c r="E658" s="19" t="s">
        <v>19</v>
      </c>
      <c r="F658" s="253">
        <v>0</v>
      </c>
      <c r="G658" s="36"/>
      <c r="H658" s="41"/>
    </row>
    <row r="659" spans="1:8" s="2" customFormat="1" ht="16.899999999999999" customHeight="1">
      <c r="A659" s="36"/>
      <c r="B659" s="41"/>
      <c r="C659" s="252" t="s">
        <v>19</v>
      </c>
      <c r="D659" s="252" t="s">
        <v>358</v>
      </c>
      <c r="E659" s="19" t="s">
        <v>19</v>
      </c>
      <c r="F659" s="253">
        <v>38</v>
      </c>
      <c r="G659" s="36"/>
      <c r="H659" s="41"/>
    </row>
    <row r="660" spans="1:8" s="2" customFormat="1" ht="16.899999999999999" customHeight="1">
      <c r="A660" s="36"/>
      <c r="B660" s="41"/>
      <c r="C660" s="252" t="s">
        <v>19</v>
      </c>
      <c r="D660" s="252" t="s">
        <v>1333</v>
      </c>
      <c r="E660" s="19" t="s">
        <v>19</v>
      </c>
      <c r="F660" s="253">
        <v>0</v>
      </c>
      <c r="G660" s="36"/>
      <c r="H660" s="41"/>
    </row>
    <row r="661" spans="1:8" s="2" customFormat="1" ht="16.899999999999999" customHeight="1">
      <c r="A661" s="36"/>
      <c r="B661" s="41"/>
      <c r="C661" s="252" t="s">
        <v>19</v>
      </c>
      <c r="D661" s="252" t="s">
        <v>1517</v>
      </c>
      <c r="E661" s="19" t="s">
        <v>19</v>
      </c>
      <c r="F661" s="253">
        <v>0.9</v>
      </c>
      <c r="G661" s="36"/>
      <c r="H661" s="41"/>
    </row>
    <row r="662" spans="1:8" s="2" customFormat="1" ht="16.899999999999999" customHeight="1">
      <c r="A662" s="36"/>
      <c r="B662" s="41"/>
      <c r="C662" s="252" t="s">
        <v>19</v>
      </c>
      <c r="D662" s="252" t="s">
        <v>1336</v>
      </c>
      <c r="E662" s="19" t="s">
        <v>19</v>
      </c>
      <c r="F662" s="253">
        <v>0</v>
      </c>
      <c r="G662" s="36"/>
      <c r="H662" s="41"/>
    </row>
    <row r="663" spans="1:8" s="2" customFormat="1" ht="16.899999999999999" customHeight="1">
      <c r="A663" s="36"/>
      <c r="B663" s="41"/>
      <c r="C663" s="252" t="s">
        <v>19</v>
      </c>
      <c r="D663" s="252" t="s">
        <v>1518</v>
      </c>
      <c r="E663" s="19" t="s">
        <v>19</v>
      </c>
      <c r="F663" s="253">
        <v>33.9</v>
      </c>
      <c r="G663" s="36"/>
      <c r="H663" s="41"/>
    </row>
    <row r="664" spans="1:8" s="2" customFormat="1" ht="16.899999999999999" customHeight="1">
      <c r="A664" s="36"/>
      <c r="B664" s="41"/>
      <c r="C664" s="252" t="s">
        <v>19</v>
      </c>
      <c r="D664" s="252" t="s">
        <v>1339</v>
      </c>
      <c r="E664" s="19" t="s">
        <v>19</v>
      </c>
      <c r="F664" s="253">
        <v>0</v>
      </c>
      <c r="G664" s="36"/>
      <c r="H664" s="41"/>
    </row>
    <row r="665" spans="1:8" s="2" customFormat="1" ht="16.899999999999999" customHeight="1">
      <c r="A665" s="36"/>
      <c r="B665" s="41"/>
      <c r="C665" s="252" t="s">
        <v>19</v>
      </c>
      <c r="D665" s="252" t="s">
        <v>1519</v>
      </c>
      <c r="E665" s="19" t="s">
        <v>19</v>
      </c>
      <c r="F665" s="253">
        <v>15.7</v>
      </c>
      <c r="G665" s="36"/>
      <c r="H665" s="41"/>
    </row>
    <row r="666" spans="1:8" s="2" customFormat="1" ht="16.899999999999999" customHeight="1">
      <c r="A666" s="36"/>
      <c r="B666" s="41"/>
      <c r="C666" s="252" t="s">
        <v>19</v>
      </c>
      <c r="D666" s="252" t="s">
        <v>1342</v>
      </c>
      <c r="E666" s="19" t="s">
        <v>19</v>
      </c>
      <c r="F666" s="253">
        <v>0</v>
      </c>
      <c r="G666" s="36"/>
      <c r="H666" s="41"/>
    </row>
    <row r="667" spans="1:8" s="2" customFormat="1" ht="16.899999999999999" customHeight="1">
      <c r="A667" s="36"/>
      <c r="B667" s="41"/>
      <c r="C667" s="252" t="s">
        <v>19</v>
      </c>
      <c r="D667" s="252" t="s">
        <v>1520</v>
      </c>
      <c r="E667" s="19" t="s">
        <v>19</v>
      </c>
      <c r="F667" s="253">
        <v>18.8</v>
      </c>
      <c r="G667" s="36"/>
      <c r="H667" s="41"/>
    </row>
    <row r="668" spans="1:8" s="2" customFormat="1" ht="16.899999999999999" customHeight="1">
      <c r="A668" s="36"/>
      <c r="B668" s="41"/>
      <c r="C668" s="252" t="s">
        <v>19</v>
      </c>
      <c r="D668" s="252" t="s">
        <v>323</v>
      </c>
      <c r="E668" s="19" t="s">
        <v>19</v>
      </c>
      <c r="F668" s="253">
        <v>302.7</v>
      </c>
      <c r="G668" s="36"/>
      <c r="H668" s="41"/>
    </row>
    <row r="669" spans="1:8" s="2" customFormat="1" ht="16.899999999999999" customHeight="1">
      <c r="A669" s="36"/>
      <c r="B669" s="41"/>
      <c r="C669" s="254" t="s">
        <v>1328</v>
      </c>
      <c r="D669" s="36"/>
      <c r="E669" s="36"/>
      <c r="F669" s="36"/>
      <c r="G669" s="36"/>
      <c r="H669" s="41"/>
    </row>
    <row r="670" spans="1:8" s="2" customFormat="1" ht="16.899999999999999" customHeight="1">
      <c r="A670" s="36"/>
      <c r="B670" s="41"/>
      <c r="C670" s="252" t="s">
        <v>389</v>
      </c>
      <c r="D670" s="252" t="s">
        <v>1521</v>
      </c>
      <c r="E670" s="19" t="s">
        <v>91</v>
      </c>
      <c r="F670" s="253">
        <v>302.7</v>
      </c>
      <c r="G670" s="36"/>
      <c r="H670" s="41"/>
    </row>
    <row r="671" spans="1:8" s="2" customFormat="1" ht="26.45" customHeight="1">
      <c r="A671" s="36"/>
      <c r="B671" s="41"/>
      <c r="C671" s="247" t="s">
        <v>86</v>
      </c>
      <c r="D671" s="247" t="s">
        <v>87</v>
      </c>
      <c r="E671" s="36"/>
      <c r="F671" s="36"/>
      <c r="G671" s="36"/>
      <c r="H671" s="41"/>
    </row>
    <row r="672" spans="1:8" s="2" customFormat="1" ht="16.899999999999999" customHeight="1">
      <c r="A672" s="36"/>
      <c r="B672" s="41"/>
      <c r="C672" s="248" t="s">
        <v>880</v>
      </c>
      <c r="D672" s="249" t="s">
        <v>881</v>
      </c>
      <c r="E672" s="250" t="s">
        <v>91</v>
      </c>
      <c r="F672" s="251">
        <v>1820.8</v>
      </c>
      <c r="G672" s="36"/>
      <c r="H672" s="41"/>
    </row>
    <row r="673" spans="1:8" s="2" customFormat="1" ht="16.899999999999999" customHeight="1">
      <c r="A673" s="36"/>
      <c r="B673" s="41"/>
      <c r="C673" s="252" t="s">
        <v>19</v>
      </c>
      <c r="D673" s="252" t="s">
        <v>1522</v>
      </c>
      <c r="E673" s="19" t="s">
        <v>19</v>
      </c>
      <c r="F673" s="253">
        <v>0</v>
      </c>
      <c r="G673" s="36"/>
      <c r="H673" s="41"/>
    </row>
    <row r="674" spans="1:8" s="2" customFormat="1" ht="16.899999999999999" customHeight="1">
      <c r="A674" s="36"/>
      <c r="B674" s="41"/>
      <c r="C674" s="252" t="s">
        <v>19</v>
      </c>
      <c r="D674" s="252" t="s">
        <v>1523</v>
      </c>
      <c r="E674" s="19" t="s">
        <v>19</v>
      </c>
      <c r="F674" s="253">
        <v>917</v>
      </c>
      <c r="G674" s="36"/>
      <c r="H674" s="41"/>
    </row>
    <row r="675" spans="1:8" s="2" customFormat="1" ht="16.899999999999999" customHeight="1">
      <c r="A675" s="36"/>
      <c r="B675" s="41"/>
      <c r="C675" s="252" t="s">
        <v>19</v>
      </c>
      <c r="D675" s="252" t="s">
        <v>1524</v>
      </c>
      <c r="E675" s="19" t="s">
        <v>19</v>
      </c>
      <c r="F675" s="253">
        <v>200.2</v>
      </c>
      <c r="G675" s="36"/>
      <c r="H675" s="41"/>
    </row>
    <row r="676" spans="1:8" s="2" customFormat="1" ht="16.899999999999999" customHeight="1">
      <c r="A676" s="36"/>
      <c r="B676" s="41"/>
      <c r="C676" s="252" t="s">
        <v>19</v>
      </c>
      <c r="D676" s="252" t="s">
        <v>1314</v>
      </c>
      <c r="E676" s="19" t="s">
        <v>19</v>
      </c>
      <c r="F676" s="253">
        <v>1117.2</v>
      </c>
      <c r="G676" s="36"/>
      <c r="H676" s="41"/>
    </row>
    <row r="677" spans="1:8" s="2" customFormat="1" ht="16.899999999999999" customHeight="1">
      <c r="A677" s="36"/>
      <c r="B677" s="41"/>
      <c r="C677" s="252" t="s">
        <v>19</v>
      </c>
      <c r="D677" s="252" t="s">
        <v>1525</v>
      </c>
      <c r="E677" s="19" t="s">
        <v>19</v>
      </c>
      <c r="F677" s="253">
        <v>0</v>
      </c>
      <c r="G677" s="36"/>
      <c r="H677" s="41"/>
    </row>
    <row r="678" spans="1:8" s="2" customFormat="1" ht="16.899999999999999" customHeight="1">
      <c r="A678" s="36"/>
      <c r="B678" s="41"/>
      <c r="C678" s="252" t="s">
        <v>19</v>
      </c>
      <c r="D678" s="252" t="s">
        <v>924</v>
      </c>
      <c r="E678" s="19" t="s">
        <v>19</v>
      </c>
      <c r="F678" s="253">
        <v>99.2</v>
      </c>
      <c r="G678" s="36"/>
      <c r="H678" s="41"/>
    </row>
    <row r="679" spans="1:8" s="2" customFormat="1" ht="16.899999999999999" customHeight="1">
      <c r="A679" s="36"/>
      <c r="B679" s="41"/>
      <c r="C679" s="252" t="s">
        <v>19</v>
      </c>
      <c r="D679" s="252" t="s">
        <v>1526</v>
      </c>
      <c r="E679" s="19" t="s">
        <v>19</v>
      </c>
      <c r="F679" s="253">
        <v>23.4</v>
      </c>
      <c r="G679" s="36"/>
      <c r="H679" s="41"/>
    </row>
    <row r="680" spans="1:8" s="2" customFormat="1" ht="16.899999999999999" customHeight="1">
      <c r="A680" s="36"/>
      <c r="B680" s="41"/>
      <c r="C680" s="252" t="s">
        <v>19</v>
      </c>
      <c r="D680" s="252" t="s">
        <v>1314</v>
      </c>
      <c r="E680" s="19" t="s">
        <v>19</v>
      </c>
      <c r="F680" s="253">
        <v>122.6</v>
      </c>
      <c r="G680" s="36"/>
      <c r="H680" s="41"/>
    </row>
    <row r="681" spans="1:8" s="2" customFormat="1" ht="16.899999999999999" customHeight="1">
      <c r="A681" s="36"/>
      <c r="B681" s="41"/>
      <c r="C681" s="252" t="s">
        <v>19</v>
      </c>
      <c r="D681" s="252" t="s">
        <v>1527</v>
      </c>
      <c r="E681" s="19" t="s">
        <v>19</v>
      </c>
      <c r="F681" s="253">
        <v>0</v>
      </c>
      <c r="G681" s="36"/>
      <c r="H681" s="41"/>
    </row>
    <row r="682" spans="1:8" s="2" customFormat="1" ht="16.899999999999999" customHeight="1">
      <c r="A682" s="36"/>
      <c r="B682" s="41"/>
      <c r="C682" s="252" t="s">
        <v>19</v>
      </c>
      <c r="D682" s="252" t="s">
        <v>1528</v>
      </c>
      <c r="E682" s="19" t="s">
        <v>19</v>
      </c>
      <c r="F682" s="253">
        <v>81.7</v>
      </c>
      <c r="G682" s="36"/>
      <c r="H682" s="41"/>
    </row>
    <row r="683" spans="1:8" s="2" customFormat="1" ht="16.899999999999999" customHeight="1">
      <c r="A683" s="36"/>
      <c r="B683" s="41"/>
      <c r="C683" s="252" t="s">
        <v>19</v>
      </c>
      <c r="D683" s="252" t="s">
        <v>452</v>
      </c>
      <c r="E683" s="19" t="s">
        <v>19</v>
      </c>
      <c r="F683" s="253">
        <v>17</v>
      </c>
      <c r="G683" s="36"/>
      <c r="H683" s="41"/>
    </row>
    <row r="684" spans="1:8" s="2" customFormat="1" ht="16.899999999999999" customHeight="1">
      <c r="A684" s="36"/>
      <c r="B684" s="41"/>
      <c r="C684" s="252" t="s">
        <v>19</v>
      </c>
      <c r="D684" s="252" t="s">
        <v>1314</v>
      </c>
      <c r="E684" s="19" t="s">
        <v>19</v>
      </c>
      <c r="F684" s="253">
        <v>98.7</v>
      </c>
      <c r="G684" s="36"/>
      <c r="H684" s="41"/>
    </row>
    <row r="685" spans="1:8" s="2" customFormat="1" ht="16.899999999999999" customHeight="1">
      <c r="A685" s="36"/>
      <c r="B685" s="41"/>
      <c r="C685" s="252" t="s">
        <v>19</v>
      </c>
      <c r="D685" s="252" t="s">
        <v>1529</v>
      </c>
      <c r="E685" s="19" t="s">
        <v>19</v>
      </c>
      <c r="F685" s="253">
        <v>0</v>
      </c>
      <c r="G685" s="36"/>
      <c r="H685" s="41"/>
    </row>
    <row r="686" spans="1:8" s="2" customFormat="1" ht="16.899999999999999" customHeight="1">
      <c r="A686" s="36"/>
      <c r="B686" s="41"/>
      <c r="C686" s="252" t="s">
        <v>19</v>
      </c>
      <c r="D686" s="252" t="s">
        <v>1530</v>
      </c>
      <c r="E686" s="19" t="s">
        <v>19</v>
      </c>
      <c r="F686" s="253">
        <v>130</v>
      </c>
      <c r="G686" s="36"/>
      <c r="H686" s="41"/>
    </row>
    <row r="687" spans="1:8" s="2" customFormat="1" ht="16.899999999999999" customHeight="1">
      <c r="A687" s="36"/>
      <c r="B687" s="41"/>
      <c r="C687" s="252" t="s">
        <v>19</v>
      </c>
      <c r="D687" s="252" t="s">
        <v>1531</v>
      </c>
      <c r="E687" s="19" t="s">
        <v>19</v>
      </c>
      <c r="F687" s="253">
        <v>17.5</v>
      </c>
      <c r="G687" s="36"/>
      <c r="H687" s="41"/>
    </row>
    <row r="688" spans="1:8" s="2" customFormat="1" ht="16.899999999999999" customHeight="1">
      <c r="A688" s="36"/>
      <c r="B688" s="41"/>
      <c r="C688" s="252" t="s">
        <v>19</v>
      </c>
      <c r="D688" s="252" t="s">
        <v>1314</v>
      </c>
      <c r="E688" s="19" t="s">
        <v>19</v>
      </c>
      <c r="F688" s="253">
        <v>147.5</v>
      </c>
      <c r="G688" s="36"/>
      <c r="H688" s="41"/>
    </row>
    <row r="689" spans="1:8" s="2" customFormat="1" ht="16.899999999999999" customHeight="1">
      <c r="A689" s="36"/>
      <c r="B689" s="41"/>
      <c r="C689" s="252" t="s">
        <v>19</v>
      </c>
      <c r="D689" s="252" t="s">
        <v>1532</v>
      </c>
      <c r="E689" s="19" t="s">
        <v>19</v>
      </c>
      <c r="F689" s="253">
        <v>0</v>
      </c>
      <c r="G689" s="36"/>
      <c r="H689" s="41"/>
    </row>
    <row r="690" spans="1:8" s="2" customFormat="1" ht="16.899999999999999" customHeight="1">
      <c r="A690" s="36"/>
      <c r="B690" s="41"/>
      <c r="C690" s="252" t="s">
        <v>19</v>
      </c>
      <c r="D690" s="252" t="s">
        <v>1533</v>
      </c>
      <c r="E690" s="19" t="s">
        <v>19</v>
      </c>
      <c r="F690" s="253">
        <v>61.3</v>
      </c>
      <c r="G690" s="36"/>
      <c r="H690" s="41"/>
    </row>
    <row r="691" spans="1:8" s="2" customFormat="1" ht="16.899999999999999" customHeight="1">
      <c r="A691" s="36"/>
      <c r="B691" s="41"/>
      <c r="C691" s="252" t="s">
        <v>19</v>
      </c>
      <c r="D691" s="252" t="s">
        <v>1534</v>
      </c>
      <c r="E691" s="19" t="s">
        <v>19</v>
      </c>
      <c r="F691" s="253">
        <v>0.8</v>
      </c>
      <c r="G691" s="36"/>
      <c r="H691" s="41"/>
    </row>
    <row r="692" spans="1:8" s="2" customFormat="1" ht="16.899999999999999" customHeight="1">
      <c r="A692" s="36"/>
      <c r="B692" s="41"/>
      <c r="C692" s="252" t="s">
        <v>19</v>
      </c>
      <c r="D692" s="252" t="s">
        <v>1314</v>
      </c>
      <c r="E692" s="19" t="s">
        <v>19</v>
      </c>
      <c r="F692" s="253">
        <v>62.1</v>
      </c>
      <c r="G692" s="36"/>
      <c r="H692" s="41"/>
    </row>
    <row r="693" spans="1:8" s="2" customFormat="1" ht="16.899999999999999" customHeight="1">
      <c r="A693" s="36"/>
      <c r="B693" s="41"/>
      <c r="C693" s="252" t="s">
        <v>19</v>
      </c>
      <c r="D693" s="252" t="s">
        <v>1535</v>
      </c>
      <c r="E693" s="19" t="s">
        <v>19</v>
      </c>
      <c r="F693" s="253">
        <v>0</v>
      </c>
      <c r="G693" s="36"/>
      <c r="H693" s="41"/>
    </row>
    <row r="694" spans="1:8" s="2" customFormat="1" ht="16.899999999999999" customHeight="1">
      <c r="A694" s="36"/>
      <c r="B694" s="41"/>
      <c r="C694" s="252" t="s">
        <v>19</v>
      </c>
      <c r="D694" s="252" t="s">
        <v>1536</v>
      </c>
      <c r="E694" s="19" t="s">
        <v>19</v>
      </c>
      <c r="F694" s="253">
        <v>221.2</v>
      </c>
      <c r="G694" s="36"/>
      <c r="H694" s="41"/>
    </row>
    <row r="695" spans="1:8" s="2" customFormat="1" ht="16.899999999999999" customHeight="1">
      <c r="A695" s="36"/>
      <c r="B695" s="41"/>
      <c r="C695" s="252" t="s">
        <v>19</v>
      </c>
      <c r="D695" s="252" t="s">
        <v>1537</v>
      </c>
      <c r="E695" s="19" t="s">
        <v>19</v>
      </c>
      <c r="F695" s="253">
        <v>51.5</v>
      </c>
      <c r="G695" s="36"/>
      <c r="H695" s="41"/>
    </row>
    <row r="696" spans="1:8" s="2" customFormat="1" ht="16.899999999999999" customHeight="1">
      <c r="A696" s="36"/>
      <c r="B696" s="41"/>
      <c r="C696" s="252" t="s">
        <v>19</v>
      </c>
      <c r="D696" s="252" t="s">
        <v>1314</v>
      </c>
      <c r="E696" s="19" t="s">
        <v>19</v>
      </c>
      <c r="F696" s="253">
        <v>272.7</v>
      </c>
      <c r="G696" s="36"/>
      <c r="H696" s="41"/>
    </row>
    <row r="697" spans="1:8" s="2" customFormat="1" ht="16.899999999999999" customHeight="1">
      <c r="A697" s="36"/>
      <c r="B697" s="41"/>
      <c r="C697" s="252" t="s">
        <v>19</v>
      </c>
      <c r="D697" s="252" t="s">
        <v>323</v>
      </c>
      <c r="E697" s="19" t="s">
        <v>19</v>
      </c>
      <c r="F697" s="253">
        <v>1820.8</v>
      </c>
      <c r="G697" s="36"/>
      <c r="H697" s="41"/>
    </row>
    <row r="698" spans="1:8" s="2" customFormat="1" ht="16.899999999999999" customHeight="1">
      <c r="A698" s="36"/>
      <c r="B698" s="41"/>
      <c r="C698" s="254" t="s">
        <v>1328</v>
      </c>
      <c r="D698" s="36"/>
      <c r="E698" s="36"/>
      <c r="F698" s="36"/>
      <c r="G698" s="36"/>
      <c r="H698" s="41"/>
    </row>
    <row r="699" spans="1:8" s="2" customFormat="1" ht="22.5">
      <c r="A699" s="36"/>
      <c r="B699" s="41"/>
      <c r="C699" s="252" t="s">
        <v>447</v>
      </c>
      <c r="D699" s="252" t="s">
        <v>1346</v>
      </c>
      <c r="E699" s="19" t="s">
        <v>91</v>
      </c>
      <c r="F699" s="253">
        <v>1820.8</v>
      </c>
      <c r="G699" s="36"/>
      <c r="H699" s="41"/>
    </row>
    <row r="700" spans="1:8" s="2" customFormat="1" ht="16.899999999999999" customHeight="1">
      <c r="A700" s="36"/>
      <c r="B700" s="41"/>
      <c r="C700" s="252" t="s">
        <v>459</v>
      </c>
      <c r="D700" s="252" t="s">
        <v>460</v>
      </c>
      <c r="E700" s="19" t="s">
        <v>91</v>
      </c>
      <c r="F700" s="253">
        <v>1840.9</v>
      </c>
      <c r="G700" s="36"/>
      <c r="H700" s="41"/>
    </row>
    <row r="701" spans="1:8" s="2" customFormat="1" ht="16.899999999999999" customHeight="1">
      <c r="A701" s="36"/>
      <c r="B701" s="41"/>
      <c r="C701" s="248" t="s">
        <v>883</v>
      </c>
      <c r="D701" s="249" t="s">
        <v>884</v>
      </c>
      <c r="E701" s="250" t="s">
        <v>91</v>
      </c>
      <c r="F701" s="251">
        <v>20.100000000000001</v>
      </c>
      <c r="G701" s="36"/>
      <c r="H701" s="41"/>
    </row>
    <row r="702" spans="1:8" s="2" customFormat="1" ht="16.899999999999999" customHeight="1">
      <c r="A702" s="36"/>
      <c r="B702" s="41"/>
      <c r="C702" s="252" t="s">
        <v>19</v>
      </c>
      <c r="D702" s="252" t="s">
        <v>1522</v>
      </c>
      <c r="E702" s="19" t="s">
        <v>19</v>
      </c>
      <c r="F702" s="253">
        <v>0</v>
      </c>
      <c r="G702" s="36"/>
      <c r="H702" s="41"/>
    </row>
    <row r="703" spans="1:8" s="2" customFormat="1" ht="16.899999999999999" customHeight="1">
      <c r="A703" s="36"/>
      <c r="B703" s="41"/>
      <c r="C703" s="252" t="s">
        <v>19</v>
      </c>
      <c r="D703" s="252" t="s">
        <v>1538</v>
      </c>
      <c r="E703" s="19" t="s">
        <v>19</v>
      </c>
      <c r="F703" s="253">
        <v>16.100000000000001</v>
      </c>
      <c r="G703" s="36"/>
      <c r="H703" s="41"/>
    </row>
    <row r="704" spans="1:8" s="2" customFormat="1" ht="16.899999999999999" customHeight="1">
      <c r="A704" s="36"/>
      <c r="B704" s="41"/>
      <c r="C704" s="252" t="s">
        <v>19</v>
      </c>
      <c r="D704" s="252" t="s">
        <v>1525</v>
      </c>
      <c r="E704" s="19" t="s">
        <v>19</v>
      </c>
      <c r="F704" s="253">
        <v>0</v>
      </c>
      <c r="G704" s="36"/>
      <c r="H704" s="41"/>
    </row>
    <row r="705" spans="1:8" s="2" customFormat="1" ht="16.899999999999999" customHeight="1">
      <c r="A705" s="36"/>
      <c r="B705" s="41"/>
      <c r="C705" s="252" t="s">
        <v>19</v>
      </c>
      <c r="D705" s="252" t="s">
        <v>222</v>
      </c>
      <c r="E705" s="19" t="s">
        <v>19</v>
      </c>
      <c r="F705" s="253">
        <v>4</v>
      </c>
      <c r="G705" s="36"/>
      <c r="H705" s="41"/>
    </row>
    <row r="706" spans="1:8" s="2" customFormat="1" ht="16.899999999999999" customHeight="1">
      <c r="A706" s="36"/>
      <c r="B706" s="41"/>
      <c r="C706" s="252" t="s">
        <v>19</v>
      </c>
      <c r="D706" s="252" t="s">
        <v>323</v>
      </c>
      <c r="E706" s="19" t="s">
        <v>19</v>
      </c>
      <c r="F706" s="253">
        <v>20.100000000000001</v>
      </c>
      <c r="G706" s="36"/>
      <c r="H706" s="41"/>
    </row>
    <row r="707" spans="1:8" s="2" customFormat="1" ht="16.899999999999999" customHeight="1">
      <c r="A707" s="36"/>
      <c r="B707" s="41"/>
      <c r="C707" s="254" t="s">
        <v>1328</v>
      </c>
      <c r="D707" s="36"/>
      <c r="E707" s="36"/>
      <c r="F707" s="36"/>
      <c r="G707" s="36"/>
      <c r="H707" s="41"/>
    </row>
    <row r="708" spans="1:8" s="2" customFormat="1" ht="16.899999999999999" customHeight="1">
      <c r="A708" s="36"/>
      <c r="B708" s="41"/>
      <c r="C708" s="252" t="s">
        <v>716</v>
      </c>
      <c r="D708" s="252" t="s">
        <v>1349</v>
      </c>
      <c r="E708" s="19" t="s">
        <v>91</v>
      </c>
      <c r="F708" s="253">
        <v>21.105</v>
      </c>
      <c r="G708" s="36"/>
      <c r="H708" s="41"/>
    </row>
    <row r="709" spans="1:8" s="2" customFormat="1" ht="16.899999999999999" customHeight="1">
      <c r="A709" s="36"/>
      <c r="B709" s="41"/>
      <c r="C709" s="252" t="s">
        <v>722</v>
      </c>
      <c r="D709" s="252" t="s">
        <v>1350</v>
      </c>
      <c r="E709" s="19" t="s">
        <v>91</v>
      </c>
      <c r="F709" s="253">
        <v>30.824000000000002</v>
      </c>
      <c r="G709" s="36"/>
      <c r="H709" s="41"/>
    </row>
    <row r="710" spans="1:8" s="2" customFormat="1" ht="16.899999999999999" customHeight="1">
      <c r="A710" s="36"/>
      <c r="B710" s="41"/>
      <c r="C710" s="252" t="s">
        <v>453</v>
      </c>
      <c r="D710" s="252" t="s">
        <v>1351</v>
      </c>
      <c r="E710" s="19" t="s">
        <v>91</v>
      </c>
      <c r="F710" s="253">
        <v>100.1</v>
      </c>
      <c r="G710" s="36"/>
      <c r="H710" s="41"/>
    </row>
    <row r="711" spans="1:8" s="2" customFormat="1" ht="16.899999999999999" customHeight="1">
      <c r="A711" s="36"/>
      <c r="B711" s="41"/>
      <c r="C711" s="252" t="s">
        <v>459</v>
      </c>
      <c r="D711" s="252" t="s">
        <v>460</v>
      </c>
      <c r="E711" s="19" t="s">
        <v>91</v>
      </c>
      <c r="F711" s="253">
        <v>1840.9</v>
      </c>
      <c r="G711" s="36"/>
      <c r="H711" s="41"/>
    </row>
    <row r="712" spans="1:8" s="2" customFormat="1" ht="16.899999999999999" customHeight="1">
      <c r="A712" s="36"/>
      <c r="B712" s="41"/>
      <c r="C712" s="248" t="s">
        <v>886</v>
      </c>
      <c r="D712" s="249" t="s">
        <v>887</v>
      </c>
      <c r="E712" s="250" t="s">
        <v>96</v>
      </c>
      <c r="F712" s="251">
        <v>176</v>
      </c>
      <c r="G712" s="36"/>
      <c r="H712" s="41"/>
    </row>
    <row r="713" spans="1:8" s="2" customFormat="1" ht="16.899999999999999" customHeight="1">
      <c r="A713" s="36"/>
      <c r="B713" s="41"/>
      <c r="C713" s="252" t="s">
        <v>19</v>
      </c>
      <c r="D713" s="252" t="s">
        <v>1522</v>
      </c>
      <c r="E713" s="19" t="s">
        <v>19</v>
      </c>
      <c r="F713" s="253">
        <v>0</v>
      </c>
      <c r="G713" s="36"/>
      <c r="H713" s="41"/>
    </row>
    <row r="714" spans="1:8" s="2" customFormat="1" ht="16.899999999999999" customHeight="1">
      <c r="A714" s="36"/>
      <c r="B714" s="41"/>
      <c r="C714" s="252" t="s">
        <v>19</v>
      </c>
      <c r="D714" s="252" t="s">
        <v>1539</v>
      </c>
      <c r="E714" s="19" t="s">
        <v>19</v>
      </c>
      <c r="F714" s="253">
        <v>110.2</v>
      </c>
      <c r="G714" s="36"/>
      <c r="H714" s="41"/>
    </row>
    <row r="715" spans="1:8" s="2" customFormat="1" ht="16.899999999999999" customHeight="1">
      <c r="A715" s="36"/>
      <c r="B715" s="41"/>
      <c r="C715" s="252" t="s">
        <v>19</v>
      </c>
      <c r="D715" s="252" t="s">
        <v>1525</v>
      </c>
      <c r="E715" s="19" t="s">
        <v>19</v>
      </c>
      <c r="F715" s="253">
        <v>0</v>
      </c>
      <c r="G715" s="36"/>
      <c r="H715" s="41"/>
    </row>
    <row r="716" spans="1:8" s="2" customFormat="1" ht="16.899999999999999" customHeight="1">
      <c r="A716" s="36"/>
      <c r="B716" s="41"/>
      <c r="C716" s="252" t="s">
        <v>19</v>
      </c>
      <c r="D716" s="252" t="s">
        <v>1540</v>
      </c>
      <c r="E716" s="19" t="s">
        <v>19</v>
      </c>
      <c r="F716" s="253">
        <v>8.9</v>
      </c>
      <c r="G716" s="36"/>
      <c r="H716" s="41"/>
    </row>
    <row r="717" spans="1:8" s="2" customFormat="1" ht="16.899999999999999" customHeight="1">
      <c r="A717" s="36"/>
      <c r="B717" s="41"/>
      <c r="C717" s="252" t="s">
        <v>19</v>
      </c>
      <c r="D717" s="252" t="s">
        <v>1527</v>
      </c>
      <c r="E717" s="19" t="s">
        <v>19</v>
      </c>
      <c r="F717" s="253">
        <v>0</v>
      </c>
      <c r="G717" s="36"/>
      <c r="H717" s="41"/>
    </row>
    <row r="718" spans="1:8" s="2" customFormat="1" ht="16.899999999999999" customHeight="1">
      <c r="A718" s="36"/>
      <c r="B718" s="41"/>
      <c r="C718" s="252" t="s">
        <v>19</v>
      </c>
      <c r="D718" s="252" t="s">
        <v>8</v>
      </c>
      <c r="E718" s="19" t="s">
        <v>19</v>
      </c>
      <c r="F718" s="253">
        <v>12</v>
      </c>
      <c r="G718" s="36"/>
      <c r="H718" s="41"/>
    </row>
    <row r="719" spans="1:8" s="2" customFormat="1" ht="16.899999999999999" customHeight="1">
      <c r="A719" s="36"/>
      <c r="B719" s="41"/>
      <c r="C719" s="252" t="s">
        <v>19</v>
      </c>
      <c r="D719" s="252" t="s">
        <v>1529</v>
      </c>
      <c r="E719" s="19" t="s">
        <v>19</v>
      </c>
      <c r="F719" s="253">
        <v>0</v>
      </c>
      <c r="G719" s="36"/>
      <c r="H719" s="41"/>
    </row>
    <row r="720" spans="1:8" s="2" customFormat="1" ht="16.899999999999999" customHeight="1">
      <c r="A720" s="36"/>
      <c r="B720" s="41"/>
      <c r="C720" s="252" t="s">
        <v>19</v>
      </c>
      <c r="D720" s="252" t="s">
        <v>1541</v>
      </c>
      <c r="E720" s="19" t="s">
        <v>19</v>
      </c>
      <c r="F720" s="253">
        <v>11.1</v>
      </c>
      <c r="G720" s="36"/>
      <c r="H720" s="41"/>
    </row>
    <row r="721" spans="1:8" s="2" customFormat="1" ht="16.899999999999999" customHeight="1">
      <c r="A721" s="36"/>
      <c r="B721" s="41"/>
      <c r="C721" s="252" t="s">
        <v>19</v>
      </c>
      <c r="D721" s="252" t="s">
        <v>1532</v>
      </c>
      <c r="E721" s="19" t="s">
        <v>19</v>
      </c>
      <c r="F721" s="253">
        <v>0</v>
      </c>
      <c r="G721" s="36"/>
      <c r="H721" s="41"/>
    </row>
    <row r="722" spans="1:8" s="2" customFormat="1" ht="16.899999999999999" customHeight="1">
      <c r="A722" s="36"/>
      <c r="B722" s="41"/>
      <c r="C722" s="252" t="s">
        <v>19</v>
      </c>
      <c r="D722" s="252" t="s">
        <v>1542</v>
      </c>
      <c r="E722" s="19" t="s">
        <v>19</v>
      </c>
      <c r="F722" s="253">
        <v>0.6</v>
      </c>
      <c r="G722" s="36"/>
      <c r="H722" s="41"/>
    </row>
    <row r="723" spans="1:8" s="2" customFormat="1" ht="16.899999999999999" customHeight="1">
      <c r="A723" s="36"/>
      <c r="B723" s="41"/>
      <c r="C723" s="252" t="s">
        <v>19</v>
      </c>
      <c r="D723" s="252" t="s">
        <v>1535</v>
      </c>
      <c r="E723" s="19" t="s">
        <v>19</v>
      </c>
      <c r="F723" s="253">
        <v>0</v>
      </c>
      <c r="G723" s="36"/>
      <c r="H723" s="41"/>
    </row>
    <row r="724" spans="1:8" s="2" customFormat="1" ht="16.899999999999999" customHeight="1">
      <c r="A724" s="36"/>
      <c r="B724" s="41"/>
      <c r="C724" s="252" t="s">
        <v>19</v>
      </c>
      <c r="D724" s="252" t="s">
        <v>1543</v>
      </c>
      <c r="E724" s="19" t="s">
        <v>19</v>
      </c>
      <c r="F724" s="253">
        <v>33.200000000000003</v>
      </c>
      <c r="G724" s="36"/>
      <c r="H724" s="41"/>
    </row>
    <row r="725" spans="1:8" s="2" customFormat="1" ht="16.899999999999999" customHeight="1">
      <c r="A725" s="36"/>
      <c r="B725" s="41"/>
      <c r="C725" s="252" t="s">
        <v>19</v>
      </c>
      <c r="D725" s="252" t="s">
        <v>323</v>
      </c>
      <c r="E725" s="19" t="s">
        <v>19</v>
      </c>
      <c r="F725" s="253">
        <v>176</v>
      </c>
      <c r="G725" s="36"/>
      <c r="H725" s="41"/>
    </row>
    <row r="726" spans="1:8" s="2" customFormat="1" ht="16.899999999999999" customHeight="1">
      <c r="A726" s="36"/>
      <c r="B726" s="41"/>
      <c r="C726" s="254" t="s">
        <v>1328</v>
      </c>
      <c r="D726" s="36"/>
      <c r="E726" s="36"/>
      <c r="F726" s="36"/>
      <c r="G726" s="36"/>
      <c r="H726" s="41"/>
    </row>
    <row r="727" spans="1:8" s="2" customFormat="1" ht="16.899999999999999" customHeight="1">
      <c r="A727" s="36"/>
      <c r="B727" s="41"/>
      <c r="C727" s="252" t="s">
        <v>554</v>
      </c>
      <c r="D727" s="252" t="s">
        <v>1371</v>
      </c>
      <c r="E727" s="19" t="s">
        <v>96</v>
      </c>
      <c r="F727" s="253">
        <v>140.80000000000001</v>
      </c>
      <c r="G727" s="36"/>
      <c r="H727" s="41"/>
    </row>
    <row r="728" spans="1:8" s="2" customFormat="1" ht="16.899999999999999" customHeight="1">
      <c r="A728" s="36"/>
      <c r="B728" s="41"/>
      <c r="C728" s="252" t="s">
        <v>572</v>
      </c>
      <c r="D728" s="252" t="s">
        <v>1372</v>
      </c>
      <c r="E728" s="19" t="s">
        <v>96</v>
      </c>
      <c r="F728" s="253">
        <v>176</v>
      </c>
      <c r="G728" s="36"/>
      <c r="H728" s="41"/>
    </row>
    <row r="729" spans="1:8" s="2" customFormat="1" ht="16.899999999999999" customHeight="1">
      <c r="A729" s="36"/>
      <c r="B729" s="41"/>
      <c r="C729" s="248" t="s">
        <v>890</v>
      </c>
      <c r="D729" s="249" t="s">
        <v>891</v>
      </c>
      <c r="E729" s="250" t="s">
        <v>96</v>
      </c>
      <c r="F729" s="251">
        <v>126.1</v>
      </c>
      <c r="G729" s="36"/>
      <c r="H729" s="41"/>
    </row>
    <row r="730" spans="1:8" s="2" customFormat="1" ht="16.899999999999999" customHeight="1">
      <c r="A730" s="36"/>
      <c r="B730" s="41"/>
      <c r="C730" s="252" t="s">
        <v>19</v>
      </c>
      <c r="D730" s="252" t="s">
        <v>1522</v>
      </c>
      <c r="E730" s="19" t="s">
        <v>19</v>
      </c>
      <c r="F730" s="253">
        <v>0</v>
      </c>
      <c r="G730" s="36"/>
      <c r="H730" s="41"/>
    </row>
    <row r="731" spans="1:8" s="2" customFormat="1" ht="16.899999999999999" customHeight="1">
      <c r="A731" s="36"/>
      <c r="B731" s="41"/>
      <c r="C731" s="252" t="s">
        <v>19</v>
      </c>
      <c r="D731" s="252" t="s">
        <v>1544</v>
      </c>
      <c r="E731" s="19" t="s">
        <v>19</v>
      </c>
      <c r="F731" s="253">
        <v>103.5</v>
      </c>
      <c r="G731" s="36"/>
      <c r="H731" s="41"/>
    </row>
    <row r="732" spans="1:8" s="2" customFormat="1" ht="16.899999999999999" customHeight="1">
      <c r="A732" s="36"/>
      <c r="B732" s="41"/>
      <c r="C732" s="252" t="s">
        <v>19</v>
      </c>
      <c r="D732" s="252" t="s">
        <v>1525</v>
      </c>
      <c r="E732" s="19" t="s">
        <v>19</v>
      </c>
      <c r="F732" s="253">
        <v>0</v>
      </c>
      <c r="G732" s="36"/>
      <c r="H732" s="41"/>
    </row>
    <row r="733" spans="1:8" s="2" customFormat="1" ht="16.899999999999999" customHeight="1">
      <c r="A733" s="36"/>
      <c r="B733" s="41"/>
      <c r="C733" s="252" t="s">
        <v>19</v>
      </c>
      <c r="D733" s="252" t="s">
        <v>1382</v>
      </c>
      <c r="E733" s="19" t="s">
        <v>19</v>
      </c>
      <c r="F733" s="253">
        <v>4.0999999999999996</v>
      </c>
      <c r="G733" s="36"/>
      <c r="H733" s="41"/>
    </row>
    <row r="734" spans="1:8" s="2" customFormat="1" ht="16.899999999999999" customHeight="1">
      <c r="A734" s="36"/>
      <c r="B734" s="41"/>
      <c r="C734" s="252" t="s">
        <v>19</v>
      </c>
      <c r="D734" s="252" t="s">
        <v>1527</v>
      </c>
      <c r="E734" s="19" t="s">
        <v>19</v>
      </c>
      <c r="F734" s="253">
        <v>0</v>
      </c>
      <c r="G734" s="36"/>
      <c r="H734" s="41"/>
    </row>
    <row r="735" spans="1:8" s="2" customFormat="1" ht="16.899999999999999" customHeight="1">
      <c r="A735" s="36"/>
      <c r="B735" s="41"/>
      <c r="C735" s="252" t="s">
        <v>19</v>
      </c>
      <c r="D735" s="252" t="s">
        <v>75</v>
      </c>
      <c r="E735" s="19" t="s">
        <v>19</v>
      </c>
      <c r="F735" s="253">
        <v>0</v>
      </c>
      <c r="G735" s="36"/>
      <c r="H735" s="41"/>
    </row>
    <row r="736" spans="1:8" s="2" customFormat="1" ht="16.899999999999999" customHeight="1">
      <c r="A736" s="36"/>
      <c r="B736" s="41"/>
      <c r="C736" s="252" t="s">
        <v>19</v>
      </c>
      <c r="D736" s="252" t="s">
        <v>1529</v>
      </c>
      <c r="E736" s="19" t="s">
        <v>19</v>
      </c>
      <c r="F736" s="253">
        <v>0</v>
      </c>
      <c r="G736" s="36"/>
      <c r="H736" s="41"/>
    </row>
    <row r="737" spans="1:8" s="2" customFormat="1" ht="16.899999999999999" customHeight="1">
      <c r="A737" s="36"/>
      <c r="B737" s="41"/>
      <c r="C737" s="252" t="s">
        <v>19</v>
      </c>
      <c r="D737" s="252" t="s">
        <v>75</v>
      </c>
      <c r="E737" s="19" t="s">
        <v>19</v>
      </c>
      <c r="F737" s="253">
        <v>0</v>
      </c>
      <c r="G737" s="36"/>
      <c r="H737" s="41"/>
    </row>
    <row r="738" spans="1:8" s="2" customFormat="1" ht="16.899999999999999" customHeight="1">
      <c r="A738" s="36"/>
      <c r="B738" s="41"/>
      <c r="C738" s="252" t="s">
        <v>19</v>
      </c>
      <c r="D738" s="252" t="s">
        <v>1532</v>
      </c>
      <c r="E738" s="19" t="s">
        <v>19</v>
      </c>
      <c r="F738" s="253">
        <v>0</v>
      </c>
      <c r="G738" s="36"/>
      <c r="H738" s="41"/>
    </row>
    <row r="739" spans="1:8" s="2" customFormat="1" ht="16.899999999999999" customHeight="1">
      <c r="A739" s="36"/>
      <c r="B739" s="41"/>
      <c r="C739" s="252" t="s">
        <v>19</v>
      </c>
      <c r="D739" s="252" t="s">
        <v>75</v>
      </c>
      <c r="E739" s="19" t="s">
        <v>19</v>
      </c>
      <c r="F739" s="253">
        <v>0</v>
      </c>
      <c r="G739" s="36"/>
      <c r="H739" s="41"/>
    </row>
    <row r="740" spans="1:8" s="2" customFormat="1" ht="16.899999999999999" customHeight="1">
      <c r="A740" s="36"/>
      <c r="B740" s="41"/>
      <c r="C740" s="252" t="s">
        <v>19</v>
      </c>
      <c r="D740" s="252" t="s">
        <v>1535</v>
      </c>
      <c r="E740" s="19" t="s">
        <v>19</v>
      </c>
      <c r="F740" s="253">
        <v>0</v>
      </c>
      <c r="G740" s="36"/>
      <c r="H740" s="41"/>
    </row>
    <row r="741" spans="1:8" s="2" customFormat="1" ht="16.899999999999999" customHeight="1">
      <c r="A741" s="36"/>
      <c r="B741" s="41"/>
      <c r="C741" s="252" t="s">
        <v>19</v>
      </c>
      <c r="D741" s="252" t="s">
        <v>1545</v>
      </c>
      <c r="E741" s="19" t="s">
        <v>19</v>
      </c>
      <c r="F741" s="253">
        <v>18.5</v>
      </c>
      <c r="G741" s="36"/>
      <c r="H741" s="41"/>
    </row>
    <row r="742" spans="1:8" s="2" customFormat="1" ht="16.899999999999999" customHeight="1">
      <c r="A742" s="36"/>
      <c r="B742" s="41"/>
      <c r="C742" s="252" t="s">
        <v>19</v>
      </c>
      <c r="D742" s="252" t="s">
        <v>323</v>
      </c>
      <c r="E742" s="19" t="s">
        <v>19</v>
      </c>
      <c r="F742" s="253">
        <v>126.1</v>
      </c>
      <c r="G742" s="36"/>
      <c r="H742" s="41"/>
    </row>
    <row r="743" spans="1:8" s="2" customFormat="1" ht="16.899999999999999" customHeight="1">
      <c r="A743" s="36"/>
      <c r="B743" s="41"/>
      <c r="C743" s="254" t="s">
        <v>1328</v>
      </c>
      <c r="D743" s="36"/>
      <c r="E743" s="36"/>
      <c r="F743" s="36"/>
      <c r="G743" s="36"/>
      <c r="H743" s="41"/>
    </row>
    <row r="744" spans="1:8" s="2" customFormat="1" ht="16.899999999999999" customHeight="1">
      <c r="A744" s="36"/>
      <c r="B744" s="41"/>
      <c r="C744" s="252" t="s">
        <v>578</v>
      </c>
      <c r="D744" s="252" t="s">
        <v>1377</v>
      </c>
      <c r="E744" s="19" t="s">
        <v>96</v>
      </c>
      <c r="F744" s="253">
        <v>126.1</v>
      </c>
      <c r="G744" s="36"/>
      <c r="H744" s="41"/>
    </row>
    <row r="745" spans="1:8" s="2" customFormat="1" ht="16.899999999999999" customHeight="1">
      <c r="A745" s="36"/>
      <c r="B745" s="41"/>
      <c r="C745" s="248" t="s">
        <v>893</v>
      </c>
      <c r="D745" s="249" t="s">
        <v>894</v>
      </c>
      <c r="E745" s="250" t="s">
        <v>96</v>
      </c>
      <c r="F745" s="251">
        <v>141.4</v>
      </c>
      <c r="G745" s="36"/>
      <c r="H745" s="41"/>
    </row>
    <row r="746" spans="1:8" s="2" customFormat="1" ht="16.899999999999999" customHeight="1">
      <c r="A746" s="36"/>
      <c r="B746" s="41"/>
      <c r="C746" s="252" t="s">
        <v>19</v>
      </c>
      <c r="D746" s="252" t="s">
        <v>1522</v>
      </c>
      <c r="E746" s="19" t="s">
        <v>19</v>
      </c>
      <c r="F746" s="253">
        <v>0</v>
      </c>
      <c r="G746" s="36"/>
      <c r="H746" s="41"/>
    </row>
    <row r="747" spans="1:8" s="2" customFormat="1" ht="16.899999999999999" customHeight="1">
      <c r="A747" s="36"/>
      <c r="B747" s="41"/>
      <c r="C747" s="252" t="s">
        <v>19</v>
      </c>
      <c r="D747" s="252" t="s">
        <v>1546</v>
      </c>
      <c r="E747" s="19" t="s">
        <v>19</v>
      </c>
      <c r="F747" s="253">
        <v>60.7</v>
      </c>
      <c r="G747" s="36"/>
      <c r="H747" s="41"/>
    </row>
    <row r="748" spans="1:8" s="2" customFormat="1" ht="16.899999999999999" customHeight="1">
      <c r="A748" s="36"/>
      <c r="B748" s="41"/>
      <c r="C748" s="252" t="s">
        <v>19</v>
      </c>
      <c r="D748" s="252" t="s">
        <v>1547</v>
      </c>
      <c r="E748" s="19" t="s">
        <v>19</v>
      </c>
      <c r="F748" s="253">
        <v>11.4</v>
      </c>
      <c r="G748" s="36"/>
      <c r="H748" s="41"/>
    </row>
    <row r="749" spans="1:8" s="2" customFormat="1" ht="16.899999999999999" customHeight="1">
      <c r="A749" s="36"/>
      <c r="B749" s="41"/>
      <c r="C749" s="252" t="s">
        <v>19</v>
      </c>
      <c r="D749" s="252" t="s">
        <v>1525</v>
      </c>
      <c r="E749" s="19" t="s">
        <v>19</v>
      </c>
      <c r="F749" s="253">
        <v>0</v>
      </c>
      <c r="G749" s="36"/>
      <c r="H749" s="41"/>
    </row>
    <row r="750" spans="1:8" s="2" customFormat="1" ht="16.899999999999999" customHeight="1">
      <c r="A750" s="36"/>
      <c r="B750" s="41"/>
      <c r="C750" s="252" t="s">
        <v>19</v>
      </c>
      <c r="D750" s="252" t="s">
        <v>1463</v>
      </c>
      <c r="E750" s="19" t="s">
        <v>19</v>
      </c>
      <c r="F750" s="253">
        <v>18.7</v>
      </c>
      <c r="G750" s="36"/>
      <c r="H750" s="41"/>
    </row>
    <row r="751" spans="1:8" s="2" customFormat="1" ht="16.899999999999999" customHeight="1">
      <c r="A751" s="36"/>
      <c r="B751" s="41"/>
      <c r="C751" s="252" t="s">
        <v>19</v>
      </c>
      <c r="D751" s="252" t="s">
        <v>1527</v>
      </c>
      <c r="E751" s="19" t="s">
        <v>19</v>
      </c>
      <c r="F751" s="253">
        <v>0</v>
      </c>
      <c r="G751" s="36"/>
      <c r="H751" s="41"/>
    </row>
    <row r="752" spans="1:8" s="2" customFormat="1" ht="16.899999999999999" customHeight="1">
      <c r="A752" s="36"/>
      <c r="B752" s="41"/>
      <c r="C752" s="252" t="s">
        <v>19</v>
      </c>
      <c r="D752" s="252" t="s">
        <v>75</v>
      </c>
      <c r="E752" s="19" t="s">
        <v>19</v>
      </c>
      <c r="F752" s="253">
        <v>0</v>
      </c>
      <c r="G752" s="36"/>
      <c r="H752" s="41"/>
    </row>
    <row r="753" spans="1:8" s="2" customFormat="1" ht="16.899999999999999" customHeight="1">
      <c r="A753" s="36"/>
      <c r="B753" s="41"/>
      <c r="C753" s="252" t="s">
        <v>19</v>
      </c>
      <c r="D753" s="252" t="s">
        <v>1529</v>
      </c>
      <c r="E753" s="19" t="s">
        <v>19</v>
      </c>
      <c r="F753" s="253">
        <v>0</v>
      </c>
      <c r="G753" s="36"/>
      <c r="H753" s="41"/>
    </row>
    <row r="754" spans="1:8" s="2" customFormat="1" ht="16.899999999999999" customHeight="1">
      <c r="A754" s="36"/>
      <c r="B754" s="41"/>
      <c r="C754" s="252" t="s">
        <v>19</v>
      </c>
      <c r="D754" s="252" t="s">
        <v>583</v>
      </c>
      <c r="E754" s="19" t="s">
        <v>19</v>
      </c>
      <c r="F754" s="253">
        <v>18</v>
      </c>
      <c r="G754" s="36"/>
      <c r="H754" s="41"/>
    </row>
    <row r="755" spans="1:8" s="2" customFormat="1" ht="16.899999999999999" customHeight="1">
      <c r="A755" s="36"/>
      <c r="B755" s="41"/>
      <c r="C755" s="252" t="s">
        <v>19</v>
      </c>
      <c r="D755" s="252" t="s">
        <v>1532</v>
      </c>
      <c r="E755" s="19" t="s">
        <v>19</v>
      </c>
      <c r="F755" s="253">
        <v>0</v>
      </c>
      <c r="G755" s="36"/>
      <c r="H755" s="41"/>
    </row>
    <row r="756" spans="1:8" s="2" customFormat="1" ht="16.899999999999999" customHeight="1">
      <c r="A756" s="36"/>
      <c r="B756" s="41"/>
      <c r="C756" s="252" t="s">
        <v>19</v>
      </c>
      <c r="D756" s="252" t="s">
        <v>75</v>
      </c>
      <c r="E756" s="19" t="s">
        <v>19</v>
      </c>
      <c r="F756" s="253">
        <v>0</v>
      </c>
      <c r="G756" s="36"/>
      <c r="H756" s="41"/>
    </row>
    <row r="757" spans="1:8" s="2" customFormat="1" ht="16.899999999999999" customHeight="1">
      <c r="A757" s="36"/>
      <c r="B757" s="41"/>
      <c r="C757" s="252" t="s">
        <v>19</v>
      </c>
      <c r="D757" s="252" t="s">
        <v>1535</v>
      </c>
      <c r="E757" s="19" t="s">
        <v>19</v>
      </c>
      <c r="F757" s="253">
        <v>0</v>
      </c>
      <c r="G757" s="36"/>
      <c r="H757" s="41"/>
    </row>
    <row r="758" spans="1:8" s="2" customFormat="1" ht="16.899999999999999" customHeight="1">
      <c r="A758" s="36"/>
      <c r="B758" s="41"/>
      <c r="C758" s="252" t="s">
        <v>19</v>
      </c>
      <c r="D758" s="252" t="s">
        <v>1548</v>
      </c>
      <c r="E758" s="19" t="s">
        <v>19</v>
      </c>
      <c r="F758" s="253">
        <v>32.6</v>
      </c>
      <c r="G758" s="36"/>
      <c r="H758" s="41"/>
    </row>
    <row r="759" spans="1:8" s="2" customFormat="1" ht="16.899999999999999" customHeight="1">
      <c r="A759" s="36"/>
      <c r="B759" s="41"/>
      <c r="C759" s="252" t="s">
        <v>19</v>
      </c>
      <c r="D759" s="252" t="s">
        <v>323</v>
      </c>
      <c r="E759" s="19" t="s">
        <v>19</v>
      </c>
      <c r="F759" s="253">
        <v>141.4</v>
      </c>
      <c r="G759" s="36"/>
      <c r="H759" s="41"/>
    </row>
    <row r="760" spans="1:8" s="2" customFormat="1" ht="16.899999999999999" customHeight="1">
      <c r="A760" s="36"/>
      <c r="B760" s="41"/>
      <c r="C760" s="254" t="s">
        <v>1328</v>
      </c>
      <c r="D760" s="36"/>
      <c r="E760" s="36"/>
      <c r="F760" s="36"/>
      <c r="G760" s="36"/>
      <c r="H760" s="41"/>
    </row>
    <row r="761" spans="1:8" s="2" customFormat="1" ht="16.899999999999999" customHeight="1">
      <c r="A761" s="36"/>
      <c r="B761" s="41"/>
      <c r="C761" s="252" t="s">
        <v>584</v>
      </c>
      <c r="D761" s="252" t="s">
        <v>1359</v>
      </c>
      <c r="E761" s="19" t="s">
        <v>96</v>
      </c>
      <c r="F761" s="253">
        <v>141.4</v>
      </c>
      <c r="G761" s="36"/>
      <c r="H761" s="41"/>
    </row>
    <row r="762" spans="1:8" s="2" customFormat="1" ht="16.899999999999999" customHeight="1">
      <c r="A762" s="36"/>
      <c r="B762" s="41"/>
      <c r="C762" s="248" t="s">
        <v>896</v>
      </c>
      <c r="D762" s="249" t="s">
        <v>897</v>
      </c>
      <c r="E762" s="250" t="s">
        <v>118</v>
      </c>
      <c r="F762" s="251">
        <v>9</v>
      </c>
      <c r="G762" s="36"/>
      <c r="H762" s="41"/>
    </row>
    <row r="763" spans="1:8" s="2" customFormat="1" ht="16.899999999999999" customHeight="1">
      <c r="A763" s="36"/>
      <c r="B763" s="41"/>
      <c r="C763" s="252" t="s">
        <v>19</v>
      </c>
      <c r="D763" s="252" t="s">
        <v>1522</v>
      </c>
      <c r="E763" s="19" t="s">
        <v>19</v>
      </c>
      <c r="F763" s="253">
        <v>0</v>
      </c>
      <c r="G763" s="36"/>
      <c r="H763" s="41"/>
    </row>
    <row r="764" spans="1:8" s="2" customFormat="1" ht="16.899999999999999" customHeight="1">
      <c r="A764" s="36"/>
      <c r="B764" s="41"/>
      <c r="C764" s="252" t="s">
        <v>19</v>
      </c>
      <c r="D764" s="252" t="s">
        <v>222</v>
      </c>
      <c r="E764" s="19" t="s">
        <v>19</v>
      </c>
      <c r="F764" s="253">
        <v>4</v>
      </c>
      <c r="G764" s="36"/>
      <c r="H764" s="41"/>
    </row>
    <row r="765" spans="1:8" s="2" customFormat="1" ht="16.899999999999999" customHeight="1">
      <c r="A765" s="36"/>
      <c r="B765" s="41"/>
      <c r="C765" s="252" t="s">
        <v>19</v>
      </c>
      <c r="D765" s="252" t="s">
        <v>1525</v>
      </c>
      <c r="E765" s="19" t="s">
        <v>19</v>
      </c>
      <c r="F765" s="253">
        <v>0</v>
      </c>
      <c r="G765" s="36"/>
      <c r="H765" s="41"/>
    </row>
    <row r="766" spans="1:8" s="2" customFormat="1" ht="16.899999999999999" customHeight="1">
      <c r="A766" s="36"/>
      <c r="B766" s="41"/>
      <c r="C766" s="252" t="s">
        <v>19</v>
      </c>
      <c r="D766" s="252" t="s">
        <v>85</v>
      </c>
      <c r="E766" s="19" t="s">
        <v>19</v>
      </c>
      <c r="F766" s="253">
        <v>2</v>
      </c>
      <c r="G766" s="36"/>
      <c r="H766" s="41"/>
    </row>
    <row r="767" spans="1:8" s="2" customFormat="1" ht="16.899999999999999" customHeight="1">
      <c r="A767" s="36"/>
      <c r="B767" s="41"/>
      <c r="C767" s="252" t="s">
        <v>19</v>
      </c>
      <c r="D767" s="252" t="s">
        <v>1527</v>
      </c>
      <c r="E767" s="19" t="s">
        <v>19</v>
      </c>
      <c r="F767" s="253">
        <v>0</v>
      </c>
      <c r="G767" s="36"/>
      <c r="H767" s="41"/>
    </row>
    <row r="768" spans="1:8" s="2" customFormat="1" ht="16.899999999999999" customHeight="1">
      <c r="A768" s="36"/>
      <c r="B768" s="41"/>
      <c r="C768" s="252" t="s">
        <v>19</v>
      </c>
      <c r="D768" s="252" t="s">
        <v>75</v>
      </c>
      <c r="E768" s="19" t="s">
        <v>19</v>
      </c>
      <c r="F768" s="253">
        <v>0</v>
      </c>
      <c r="G768" s="36"/>
      <c r="H768" s="41"/>
    </row>
    <row r="769" spans="1:8" s="2" customFormat="1" ht="16.899999999999999" customHeight="1">
      <c r="A769" s="36"/>
      <c r="B769" s="41"/>
      <c r="C769" s="252" t="s">
        <v>19</v>
      </c>
      <c r="D769" s="252" t="s">
        <v>1529</v>
      </c>
      <c r="E769" s="19" t="s">
        <v>19</v>
      </c>
      <c r="F769" s="253">
        <v>0</v>
      </c>
      <c r="G769" s="36"/>
      <c r="H769" s="41"/>
    </row>
    <row r="770" spans="1:8" s="2" customFormat="1" ht="16.899999999999999" customHeight="1">
      <c r="A770" s="36"/>
      <c r="B770" s="41"/>
      <c r="C770" s="252" t="s">
        <v>19</v>
      </c>
      <c r="D770" s="252" t="s">
        <v>85</v>
      </c>
      <c r="E770" s="19" t="s">
        <v>19</v>
      </c>
      <c r="F770" s="253">
        <v>2</v>
      </c>
      <c r="G770" s="36"/>
      <c r="H770" s="41"/>
    </row>
    <row r="771" spans="1:8" s="2" customFormat="1" ht="16.899999999999999" customHeight="1">
      <c r="A771" s="36"/>
      <c r="B771" s="41"/>
      <c r="C771" s="252" t="s">
        <v>19</v>
      </c>
      <c r="D771" s="252" t="s">
        <v>1532</v>
      </c>
      <c r="E771" s="19" t="s">
        <v>19</v>
      </c>
      <c r="F771" s="253">
        <v>0</v>
      </c>
      <c r="G771" s="36"/>
      <c r="H771" s="41"/>
    </row>
    <row r="772" spans="1:8" s="2" customFormat="1" ht="16.899999999999999" customHeight="1">
      <c r="A772" s="36"/>
      <c r="B772" s="41"/>
      <c r="C772" s="252" t="s">
        <v>19</v>
      </c>
      <c r="D772" s="252" t="s">
        <v>75</v>
      </c>
      <c r="E772" s="19" t="s">
        <v>19</v>
      </c>
      <c r="F772" s="253">
        <v>0</v>
      </c>
      <c r="G772" s="36"/>
      <c r="H772" s="41"/>
    </row>
    <row r="773" spans="1:8" s="2" customFormat="1" ht="16.899999999999999" customHeight="1">
      <c r="A773" s="36"/>
      <c r="B773" s="41"/>
      <c r="C773" s="252" t="s">
        <v>19</v>
      </c>
      <c r="D773" s="252" t="s">
        <v>1535</v>
      </c>
      <c r="E773" s="19" t="s">
        <v>19</v>
      </c>
      <c r="F773" s="253">
        <v>0</v>
      </c>
      <c r="G773" s="36"/>
      <c r="H773" s="41"/>
    </row>
    <row r="774" spans="1:8" s="2" customFormat="1" ht="16.899999999999999" customHeight="1">
      <c r="A774" s="36"/>
      <c r="B774" s="41"/>
      <c r="C774" s="252" t="s">
        <v>19</v>
      </c>
      <c r="D774" s="252" t="s">
        <v>83</v>
      </c>
      <c r="E774" s="19" t="s">
        <v>19</v>
      </c>
      <c r="F774" s="253">
        <v>1</v>
      </c>
      <c r="G774" s="36"/>
      <c r="H774" s="41"/>
    </row>
    <row r="775" spans="1:8" s="2" customFormat="1" ht="16.899999999999999" customHeight="1">
      <c r="A775" s="36"/>
      <c r="B775" s="41"/>
      <c r="C775" s="252" t="s">
        <v>19</v>
      </c>
      <c r="D775" s="252" t="s">
        <v>323</v>
      </c>
      <c r="E775" s="19" t="s">
        <v>19</v>
      </c>
      <c r="F775" s="253">
        <v>9</v>
      </c>
      <c r="G775" s="36"/>
      <c r="H775" s="41"/>
    </row>
    <row r="776" spans="1:8" s="2" customFormat="1" ht="16.899999999999999" customHeight="1">
      <c r="A776" s="36"/>
      <c r="B776" s="41"/>
      <c r="C776" s="254" t="s">
        <v>1328</v>
      </c>
      <c r="D776" s="36"/>
      <c r="E776" s="36"/>
      <c r="F776" s="36"/>
      <c r="G776" s="36"/>
      <c r="H776" s="41"/>
    </row>
    <row r="777" spans="1:8" s="2" customFormat="1" ht="16.899999999999999" customHeight="1">
      <c r="A777" s="36"/>
      <c r="B777" s="41"/>
      <c r="C777" s="252" t="s">
        <v>535</v>
      </c>
      <c r="D777" s="252" t="s">
        <v>1360</v>
      </c>
      <c r="E777" s="19" t="s">
        <v>537</v>
      </c>
      <c r="F777" s="253">
        <v>9</v>
      </c>
      <c r="G777" s="36"/>
      <c r="H777" s="41"/>
    </row>
    <row r="778" spans="1:8" s="2" customFormat="1" ht="16.899999999999999" customHeight="1">
      <c r="A778" s="36"/>
      <c r="B778" s="41"/>
      <c r="C778" s="252" t="s">
        <v>542</v>
      </c>
      <c r="D778" s="252" t="s">
        <v>1361</v>
      </c>
      <c r="E778" s="19" t="s">
        <v>537</v>
      </c>
      <c r="F778" s="253">
        <v>9</v>
      </c>
      <c r="G778" s="36"/>
      <c r="H778" s="41"/>
    </row>
    <row r="779" spans="1:8" s="2" customFormat="1" ht="16.899999999999999" customHeight="1">
      <c r="A779" s="36"/>
      <c r="B779" s="41"/>
      <c r="C779" s="248" t="s">
        <v>912</v>
      </c>
      <c r="D779" s="249" t="s">
        <v>913</v>
      </c>
      <c r="E779" s="250" t="s">
        <v>91</v>
      </c>
      <c r="F779" s="251">
        <v>17.3</v>
      </c>
      <c r="G779" s="36"/>
      <c r="H779" s="41"/>
    </row>
    <row r="780" spans="1:8" s="2" customFormat="1" ht="16.899999999999999" customHeight="1">
      <c r="A780" s="36"/>
      <c r="B780" s="41"/>
      <c r="C780" s="252" t="s">
        <v>19</v>
      </c>
      <c r="D780" s="252" t="s">
        <v>1522</v>
      </c>
      <c r="E780" s="19" t="s">
        <v>19</v>
      </c>
      <c r="F780" s="253">
        <v>0</v>
      </c>
      <c r="G780" s="36"/>
      <c r="H780" s="41"/>
    </row>
    <row r="781" spans="1:8" s="2" customFormat="1" ht="16.899999999999999" customHeight="1">
      <c r="A781" s="36"/>
      <c r="B781" s="41"/>
      <c r="C781" s="252" t="s">
        <v>19</v>
      </c>
      <c r="D781" s="252" t="s">
        <v>1549</v>
      </c>
      <c r="E781" s="19" t="s">
        <v>19</v>
      </c>
      <c r="F781" s="253">
        <v>12.6</v>
      </c>
      <c r="G781" s="36"/>
      <c r="H781" s="41"/>
    </row>
    <row r="782" spans="1:8" s="2" customFormat="1" ht="16.899999999999999" customHeight="1">
      <c r="A782" s="36"/>
      <c r="B782" s="41"/>
      <c r="C782" s="252" t="s">
        <v>19</v>
      </c>
      <c r="D782" s="252" t="s">
        <v>1525</v>
      </c>
      <c r="E782" s="19" t="s">
        <v>19</v>
      </c>
      <c r="F782" s="253">
        <v>0</v>
      </c>
      <c r="G782" s="36"/>
      <c r="H782" s="41"/>
    </row>
    <row r="783" spans="1:8" s="2" customFormat="1" ht="16.899999999999999" customHeight="1">
      <c r="A783" s="36"/>
      <c r="B783" s="41"/>
      <c r="C783" s="252" t="s">
        <v>19</v>
      </c>
      <c r="D783" s="252" t="s">
        <v>1550</v>
      </c>
      <c r="E783" s="19" t="s">
        <v>19</v>
      </c>
      <c r="F783" s="253">
        <v>0.7</v>
      </c>
      <c r="G783" s="36"/>
      <c r="H783" s="41"/>
    </row>
    <row r="784" spans="1:8" s="2" customFormat="1" ht="16.899999999999999" customHeight="1">
      <c r="A784" s="36"/>
      <c r="B784" s="41"/>
      <c r="C784" s="252" t="s">
        <v>19</v>
      </c>
      <c r="D784" s="252" t="s">
        <v>1527</v>
      </c>
      <c r="E784" s="19" t="s">
        <v>19</v>
      </c>
      <c r="F784" s="253">
        <v>0</v>
      </c>
      <c r="G784" s="36"/>
      <c r="H784" s="41"/>
    </row>
    <row r="785" spans="1:8" s="2" customFormat="1" ht="16.899999999999999" customHeight="1">
      <c r="A785" s="36"/>
      <c r="B785" s="41"/>
      <c r="C785" s="252" t="s">
        <v>19</v>
      </c>
      <c r="D785" s="252" t="s">
        <v>1551</v>
      </c>
      <c r="E785" s="19" t="s">
        <v>19</v>
      </c>
      <c r="F785" s="253">
        <v>1.4</v>
      </c>
      <c r="G785" s="36"/>
      <c r="H785" s="41"/>
    </row>
    <row r="786" spans="1:8" s="2" customFormat="1" ht="16.899999999999999" customHeight="1">
      <c r="A786" s="36"/>
      <c r="B786" s="41"/>
      <c r="C786" s="252" t="s">
        <v>19</v>
      </c>
      <c r="D786" s="252" t="s">
        <v>1529</v>
      </c>
      <c r="E786" s="19" t="s">
        <v>19</v>
      </c>
      <c r="F786" s="253">
        <v>0</v>
      </c>
      <c r="G786" s="36"/>
      <c r="H786" s="41"/>
    </row>
    <row r="787" spans="1:8" s="2" customFormat="1" ht="16.899999999999999" customHeight="1">
      <c r="A787" s="36"/>
      <c r="B787" s="41"/>
      <c r="C787" s="252" t="s">
        <v>19</v>
      </c>
      <c r="D787" s="252" t="s">
        <v>1389</v>
      </c>
      <c r="E787" s="19" t="s">
        <v>19</v>
      </c>
      <c r="F787" s="253">
        <v>1.2</v>
      </c>
      <c r="G787" s="36"/>
      <c r="H787" s="41"/>
    </row>
    <row r="788" spans="1:8" s="2" customFormat="1" ht="16.899999999999999" customHeight="1">
      <c r="A788" s="36"/>
      <c r="B788" s="41"/>
      <c r="C788" s="252" t="s">
        <v>19</v>
      </c>
      <c r="D788" s="252" t="s">
        <v>1388</v>
      </c>
      <c r="E788" s="19" t="s">
        <v>19</v>
      </c>
      <c r="F788" s="253">
        <v>0.7</v>
      </c>
      <c r="G788" s="36"/>
      <c r="H788" s="41"/>
    </row>
    <row r="789" spans="1:8" s="2" customFormat="1" ht="16.899999999999999" customHeight="1">
      <c r="A789" s="36"/>
      <c r="B789" s="41"/>
      <c r="C789" s="252" t="s">
        <v>19</v>
      </c>
      <c r="D789" s="252" t="s">
        <v>1532</v>
      </c>
      <c r="E789" s="19" t="s">
        <v>19</v>
      </c>
      <c r="F789" s="253">
        <v>0</v>
      </c>
      <c r="G789" s="36"/>
      <c r="H789" s="41"/>
    </row>
    <row r="790" spans="1:8" s="2" customFormat="1" ht="16.899999999999999" customHeight="1">
      <c r="A790" s="36"/>
      <c r="B790" s="41"/>
      <c r="C790" s="252" t="s">
        <v>19</v>
      </c>
      <c r="D790" s="252" t="s">
        <v>75</v>
      </c>
      <c r="E790" s="19" t="s">
        <v>19</v>
      </c>
      <c r="F790" s="253">
        <v>0</v>
      </c>
      <c r="G790" s="36"/>
      <c r="H790" s="41"/>
    </row>
    <row r="791" spans="1:8" s="2" customFormat="1" ht="16.899999999999999" customHeight="1">
      <c r="A791" s="36"/>
      <c r="B791" s="41"/>
      <c r="C791" s="252" t="s">
        <v>19</v>
      </c>
      <c r="D791" s="252" t="s">
        <v>1535</v>
      </c>
      <c r="E791" s="19" t="s">
        <v>19</v>
      </c>
      <c r="F791" s="253">
        <v>0</v>
      </c>
      <c r="G791" s="36"/>
      <c r="H791" s="41"/>
    </row>
    <row r="792" spans="1:8" s="2" customFormat="1" ht="16.899999999999999" customHeight="1">
      <c r="A792" s="36"/>
      <c r="B792" s="41"/>
      <c r="C792" s="252" t="s">
        <v>19</v>
      </c>
      <c r="D792" s="252" t="s">
        <v>1388</v>
      </c>
      <c r="E792" s="19" t="s">
        <v>19</v>
      </c>
      <c r="F792" s="253">
        <v>0.7</v>
      </c>
      <c r="G792" s="36"/>
      <c r="H792" s="41"/>
    </row>
    <row r="793" spans="1:8" s="2" customFormat="1" ht="16.899999999999999" customHeight="1">
      <c r="A793" s="36"/>
      <c r="B793" s="41"/>
      <c r="C793" s="252" t="s">
        <v>19</v>
      </c>
      <c r="D793" s="252" t="s">
        <v>323</v>
      </c>
      <c r="E793" s="19" t="s">
        <v>19</v>
      </c>
      <c r="F793" s="253">
        <v>17.3</v>
      </c>
      <c r="G793" s="36"/>
      <c r="H793" s="41"/>
    </row>
    <row r="794" spans="1:8" s="2" customFormat="1" ht="16.899999999999999" customHeight="1">
      <c r="A794" s="36"/>
      <c r="B794" s="41"/>
      <c r="C794" s="254" t="s">
        <v>1328</v>
      </c>
      <c r="D794" s="36"/>
      <c r="E794" s="36"/>
      <c r="F794" s="36"/>
      <c r="G794" s="36"/>
      <c r="H794" s="41"/>
    </row>
    <row r="795" spans="1:8" s="2" customFormat="1" ht="16.899999999999999" customHeight="1">
      <c r="A795" s="36"/>
      <c r="B795" s="41"/>
      <c r="C795" s="252" t="s">
        <v>659</v>
      </c>
      <c r="D795" s="252" t="s">
        <v>1390</v>
      </c>
      <c r="E795" s="19" t="s">
        <v>91</v>
      </c>
      <c r="F795" s="253">
        <v>17.3</v>
      </c>
      <c r="G795" s="36"/>
      <c r="H795" s="41"/>
    </row>
    <row r="796" spans="1:8" s="2" customFormat="1" ht="16.899999999999999" customHeight="1">
      <c r="A796" s="36"/>
      <c r="B796" s="41"/>
      <c r="C796" s="252" t="s">
        <v>679</v>
      </c>
      <c r="D796" s="252" t="s">
        <v>1391</v>
      </c>
      <c r="E796" s="19" t="s">
        <v>291</v>
      </c>
      <c r="F796" s="253">
        <v>332.16</v>
      </c>
      <c r="G796" s="36"/>
      <c r="H796" s="41"/>
    </row>
    <row r="797" spans="1:8" s="2" customFormat="1" ht="16.899999999999999" customHeight="1">
      <c r="A797" s="36"/>
      <c r="B797" s="41"/>
      <c r="C797" s="252" t="s">
        <v>734</v>
      </c>
      <c r="D797" s="252" t="s">
        <v>1392</v>
      </c>
      <c r="E797" s="19" t="s">
        <v>91</v>
      </c>
      <c r="F797" s="253">
        <v>17.3</v>
      </c>
      <c r="G797" s="36"/>
      <c r="H797" s="41"/>
    </row>
    <row r="798" spans="1:8" s="2" customFormat="1" ht="16.899999999999999" customHeight="1">
      <c r="A798" s="36"/>
      <c r="B798" s="41"/>
      <c r="C798" s="252" t="s">
        <v>746</v>
      </c>
      <c r="D798" s="252" t="s">
        <v>1393</v>
      </c>
      <c r="E798" s="19" t="s">
        <v>91</v>
      </c>
      <c r="F798" s="253">
        <v>17.3</v>
      </c>
      <c r="G798" s="36"/>
      <c r="H798" s="41"/>
    </row>
    <row r="799" spans="1:8" s="2" customFormat="1" ht="16.899999999999999" customHeight="1">
      <c r="A799" s="36"/>
      <c r="B799" s="41"/>
      <c r="C799" s="252" t="s">
        <v>761</v>
      </c>
      <c r="D799" s="252" t="s">
        <v>1394</v>
      </c>
      <c r="E799" s="19" t="s">
        <v>91</v>
      </c>
      <c r="F799" s="253">
        <v>17.3</v>
      </c>
      <c r="G799" s="36"/>
      <c r="H799" s="41"/>
    </row>
    <row r="800" spans="1:8" s="2" customFormat="1" ht="16.899999999999999" customHeight="1">
      <c r="A800" s="36"/>
      <c r="B800" s="41"/>
      <c r="C800" s="252" t="s">
        <v>766</v>
      </c>
      <c r="D800" s="252" t="s">
        <v>1395</v>
      </c>
      <c r="E800" s="19" t="s">
        <v>91</v>
      </c>
      <c r="F800" s="253">
        <v>17.3</v>
      </c>
      <c r="G800" s="36"/>
      <c r="H800" s="41"/>
    </row>
    <row r="801" spans="1:8" s="2" customFormat="1" ht="16.899999999999999" customHeight="1">
      <c r="A801" s="36"/>
      <c r="B801" s="41"/>
      <c r="C801" s="248" t="s">
        <v>901</v>
      </c>
      <c r="D801" s="249" t="s">
        <v>902</v>
      </c>
      <c r="E801" s="250" t="s">
        <v>96</v>
      </c>
      <c r="F801" s="251">
        <v>7.5</v>
      </c>
      <c r="G801" s="36"/>
      <c r="H801" s="41"/>
    </row>
    <row r="802" spans="1:8" s="2" customFormat="1" ht="16.899999999999999" customHeight="1">
      <c r="A802" s="36"/>
      <c r="B802" s="41"/>
      <c r="C802" s="252" t="s">
        <v>19</v>
      </c>
      <c r="D802" s="252" t="s">
        <v>1522</v>
      </c>
      <c r="E802" s="19" t="s">
        <v>19</v>
      </c>
      <c r="F802" s="253">
        <v>0</v>
      </c>
      <c r="G802" s="36"/>
      <c r="H802" s="41"/>
    </row>
    <row r="803" spans="1:8" s="2" customFormat="1" ht="16.899999999999999" customHeight="1">
      <c r="A803" s="36"/>
      <c r="B803" s="41"/>
      <c r="C803" s="252" t="s">
        <v>19</v>
      </c>
      <c r="D803" s="252" t="s">
        <v>75</v>
      </c>
      <c r="E803" s="19" t="s">
        <v>19</v>
      </c>
      <c r="F803" s="253">
        <v>0</v>
      </c>
      <c r="G803" s="36"/>
      <c r="H803" s="41"/>
    </row>
    <row r="804" spans="1:8" s="2" customFormat="1" ht="16.899999999999999" customHeight="1">
      <c r="A804" s="36"/>
      <c r="B804" s="41"/>
      <c r="C804" s="252" t="s">
        <v>19</v>
      </c>
      <c r="D804" s="252" t="s">
        <v>1525</v>
      </c>
      <c r="E804" s="19" t="s">
        <v>19</v>
      </c>
      <c r="F804" s="253">
        <v>0</v>
      </c>
      <c r="G804" s="36"/>
      <c r="H804" s="41"/>
    </row>
    <row r="805" spans="1:8" s="2" customFormat="1" ht="16.899999999999999" customHeight="1">
      <c r="A805" s="36"/>
      <c r="B805" s="41"/>
      <c r="C805" s="252" t="s">
        <v>19</v>
      </c>
      <c r="D805" s="252" t="s">
        <v>75</v>
      </c>
      <c r="E805" s="19" t="s">
        <v>19</v>
      </c>
      <c r="F805" s="253">
        <v>0</v>
      </c>
      <c r="G805" s="36"/>
      <c r="H805" s="41"/>
    </row>
    <row r="806" spans="1:8" s="2" customFormat="1" ht="16.899999999999999" customHeight="1">
      <c r="A806" s="36"/>
      <c r="B806" s="41"/>
      <c r="C806" s="252" t="s">
        <v>19</v>
      </c>
      <c r="D806" s="252" t="s">
        <v>1527</v>
      </c>
      <c r="E806" s="19" t="s">
        <v>19</v>
      </c>
      <c r="F806" s="253">
        <v>0</v>
      </c>
      <c r="G806" s="36"/>
      <c r="H806" s="41"/>
    </row>
    <row r="807" spans="1:8" s="2" customFormat="1" ht="16.899999999999999" customHeight="1">
      <c r="A807" s="36"/>
      <c r="B807" s="41"/>
      <c r="C807" s="252" t="s">
        <v>19</v>
      </c>
      <c r="D807" s="252" t="s">
        <v>75</v>
      </c>
      <c r="E807" s="19" t="s">
        <v>19</v>
      </c>
      <c r="F807" s="253">
        <v>0</v>
      </c>
      <c r="G807" s="36"/>
      <c r="H807" s="41"/>
    </row>
    <row r="808" spans="1:8" s="2" customFormat="1" ht="16.899999999999999" customHeight="1">
      <c r="A808" s="36"/>
      <c r="B808" s="41"/>
      <c r="C808" s="252" t="s">
        <v>19</v>
      </c>
      <c r="D808" s="252" t="s">
        <v>1529</v>
      </c>
      <c r="E808" s="19" t="s">
        <v>19</v>
      </c>
      <c r="F808" s="253">
        <v>0</v>
      </c>
      <c r="G808" s="36"/>
      <c r="H808" s="41"/>
    </row>
    <row r="809" spans="1:8" s="2" customFormat="1" ht="16.899999999999999" customHeight="1">
      <c r="A809" s="36"/>
      <c r="B809" s="41"/>
      <c r="C809" s="252" t="s">
        <v>19</v>
      </c>
      <c r="D809" s="252" t="s">
        <v>75</v>
      </c>
      <c r="E809" s="19" t="s">
        <v>19</v>
      </c>
      <c r="F809" s="253">
        <v>0</v>
      </c>
      <c r="G809" s="36"/>
      <c r="H809" s="41"/>
    </row>
    <row r="810" spans="1:8" s="2" customFormat="1" ht="16.899999999999999" customHeight="1">
      <c r="A810" s="36"/>
      <c r="B810" s="41"/>
      <c r="C810" s="252" t="s">
        <v>19</v>
      </c>
      <c r="D810" s="252" t="s">
        <v>1532</v>
      </c>
      <c r="E810" s="19" t="s">
        <v>19</v>
      </c>
      <c r="F810" s="253">
        <v>0</v>
      </c>
      <c r="G810" s="36"/>
      <c r="H810" s="41"/>
    </row>
    <row r="811" spans="1:8" s="2" customFormat="1" ht="16.899999999999999" customHeight="1">
      <c r="A811" s="36"/>
      <c r="B811" s="41"/>
      <c r="C811" s="252" t="s">
        <v>19</v>
      </c>
      <c r="D811" s="252" t="s">
        <v>903</v>
      </c>
      <c r="E811" s="19" t="s">
        <v>19</v>
      </c>
      <c r="F811" s="253">
        <v>7.5</v>
      </c>
      <c r="G811" s="36"/>
      <c r="H811" s="41"/>
    </row>
    <row r="812" spans="1:8" s="2" customFormat="1" ht="16.899999999999999" customHeight="1">
      <c r="A812" s="36"/>
      <c r="B812" s="41"/>
      <c r="C812" s="252" t="s">
        <v>19</v>
      </c>
      <c r="D812" s="252" t="s">
        <v>1535</v>
      </c>
      <c r="E812" s="19" t="s">
        <v>19</v>
      </c>
      <c r="F812" s="253">
        <v>0</v>
      </c>
      <c r="G812" s="36"/>
      <c r="H812" s="41"/>
    </row>
    <row r="813" spans="1:8" s="2" customFormat="1" ht="16.899999999999999" customHeight="1">
      <c r="A813" s="36"/>
      <c r="B813" s="41"/>
      <c r="C813" s="252" t="s">
        <v>19</v>
      </c>
      <c r="D813" s="252" t="s">
        <v>75</v>
      </c>
      <c r="E813" s="19" t="s">
        <v>19</v>
      </c>
      <c r="F813" s="253">
        <v>0</v>
      </c>
      <c r="G813" s="36"/>
      <c r="H813" s="41"/>
    </row>
    <row r="814" spans="1:8" s="2" customFormat="1" ht="16.899999999999999" customHeight="1">
      <c r="A814" s="36"/>
      <c r="B814" s="41"/>
      <c r="C814" s="252" t="s">
        <v>19</v>
      </c>
      <c r="D814" s="252" t="s">
        <v>323</v>
      </c>
      <c r="E814" s="19" t="s">
        <v>19</v>
      </c>
      <c r="F814" s="253">
        <v>7.5</v>
      </c>
      <c r="G814" s="36"/>
      <c r="H814" s="41"/>
    </row>
    <row r="815" spans="1:8" s="2" customFormat="1" ht="16.899999999999999" customHeight="1">
      <c r="A815" s="36"/>
      <c r="B815" s="41"/>
      <c r="C815" s="254" t="s">
        <v>1328</v>
      </c>
      <c r="D815" s="36"/>
      <c r="E815" s="36"/>
      <c r="F815" s="36"/>
      <c r="G815" s="36"/>
      <c r="H815" s="41"/>
    </row>
    <row r="816" spans="1:8" s="2" customFormat="1" ht="16.899999999999999" customHeight="1">
      <c r="A816" s="36"/>
      <c r="B816" s="41"/>
      <c r="C816" s="252" t="s">
        <v>219</v>
      </c>
      <c r="D816" s="252" t="s">
        <v>1383</v>
      </c>
      <c r="E816" s="19" t="s">
        <v>91</v>
      </c>
      <c r="F816" s="253">
        <v>3.75</v>
      </c>
      <c r="G816" s="36"/>
      <c r="H816" s="41"/>
    </row>
    <row r="817" spans="1:8" s="2" customFormat="1" ht="16.899999999999999" customHeight="1">
      <c r="A817" s="36"/>
      <c r="B817" s="41"/>
      <c r="C817" s="252" t="s">
        <v>230</v>
      </c>
      <c r="D817" s="252" t="s">
        <v>1384</v>
      </c>
      <c r="E817" s="19" t="s">
        <v>91</v>
      </c>
      <c r="F817" s="253">
        <v>4.125</v>
      </c>
      <c r="G817" s="36"/>
      <c r="H817" s="41"/>
    </row>
    <row r="818" spans="1:8" s="2" customFormat="1" ht="16.899999999999999" customHeight="1">
      <c r="A818" s="36"/>
      <c r="B818" s="41"/>
      <c r="C818" s="248" t="s">
        <v>915</v>
      </c>
      <c r="D818" s="249" t="s">
        <v>135</v>
      </c>
      <c r="E818" s="250" t="s">
        <v>96</v>
      </c>
      <c r="F818" s="251">
        <v>29</v>
      </c>
      <c r="G818" s="36"/>
      <c r="H818" s="41"/>
    </row>
    <row r="819" spans="1:8" s="2" customFormat="1" ht="16.899999999999999" customHeight="1">
      <c r="A819" s="36"/>
      <c r="B819" s="41"/>
      <c r="C819" s="252" t="s">
        <v>19</v>
      </c>
      <c r="D819" s="252" t="s">
        <v>1522</v>
      </c>
      <c r="E819" s="19" t="s">
        <v>19</v>
      </c>
      <c r="F819" s="253">
        <v>0</v>
      </c>
      <c r="G819" s="36"/>
      <c r="H819" s="41"/>
    </row>
    <row r="820" spans="1:8" s="2" customFormat="1" ht="16.899999999999999" customHeight="1">
      <c r="A820" s="36"/>
      <c r="B820" s="41"/>
      <c r="C820" s="252" t="s">
        <v>19</v>
      </c>
      <c r="D820" s="252" t="s">
        <v>7</v>
      </c>
      <c r="E820" s="19" t="s">
        <v>19</v>
      </c>
      <c r="F820" s="253">
        <v>21</v>
      </c>
      <c r="G820" s="36"/>
      <c r="H820" s="41"/>
    </row>
    <row r="821" spans="1:8" s="2" customFormat="1" ht="16.899999999999999" customHeight="1">
      <c r="A821" s="36"/>
      <c r="B821" s="41"/>
      <c r="C821" s="252" t="s">
        <v>19</v>
      </c>
      <c r="D821" s="252" t="s">
        <v>1525</v>
      </c>
      <c r="E821" s="19" t="s">
        <v>19</v>
      </c>
      <c r="F821" s="253">
        <v>0</v>
      </c>
      <c r="G821" s="36"/>
      <c r="H821" s="41"/>
    </row>
    <row r="822" spans="1:8" s="2" customFormat="1" ht="16.899999999999999" customHeight="1">
      <c r="A822" s="36"/>
      <c r="B822" s="41"/>
      <c r="C822" s="252" t="s">
        <v>19</v>
      </c>
      <c r="D822" s="252" t="s">
        <v>1399</v>
      </c>
      <c r="E822" s="19" t="s">
        <v>19</v>
      </c>
      <c r="F822" s="253">
        <v>1.2</v>
      </c>
      <c r="G822" s="36"/>
      <c r="H822" s="41"/>
    </row>
    <row r="823" spans="1:8" s="2" customFormat="1" ht="16.899999999999999" customHeight="1">
      <c r="A823" s="36"/>
      <c r="B823" s="41"/>
      <c r="C823" s="252" t="s">
        <v>19</v>
      </c>
      <c r="D823" s="252" t="s">
        <v>1527</v>
      </c>
      <c r="E823" s="19" t="s">
        <v>19</v>
      </c>
      <c r="F823" s="253">
        <v>0</v>
      </c>
      <c r="G823" s="36"/>
      <c r="H823" s="41"/>
    </row>
    <row r="824" spans="1:8" s="2" customFormat="1" ht="16.899999999999999" customHeight="1">
      <c r="A824" s="36"/>
      <c r="B824" s="41"/>
      <c r="C824" s="252" t="s">
        <v>19</v>
      </c>
      <c r="D824" s="252" t="s">
        <v>1396</v>
      </c>
      <c r="E824" s="19" t="s">
        <v>19</v>
      </c>
      <c r="F824" s="253">
        <v>2.4</v>
      </c>
      <c r="G824" s="36"/>
      <c r="H824" s="41"/>
    </row>
    <row r="825" spans="1:8" s="2" customFormat="1" ht="16.899999999999999" customHeight="1">
      <c r="A825" s="36"/>
      <c r="B825" s="41"/>
      <c r="C825" s="252" t="s">
        <v>19</v>
      </c>
      <c r="D825" s="252" t="s">
        <v>1529</v>
      </c>
      <c r="E825" s="19" t="s">
        <v>19</v>
      </c>
      <c r="F825" s="253">
        <v>0</v>
      </c>
      <c r="G825" s="36"/>
      <c r="H825" s="41"/>
    </row>
    <row r="826" spans="1:8" s="2" customFormat="1" ht="16.899999999999999" customHeight="1">
      <c r="A826" s="36"/>
      <c r="B826" s="41"/>
      <c r="C826" s="252" t="s">
        <v>19</v>
      </c>
      <c r="D826" s="252" t="s">
        <v>1421</v>
      </c>
      <c r="E826" s="19" t="s">
        <v>19</v>
      </c>
      <c r="F826" s="253">
        <v>3.2</v>
      </c>
      <c r="G826" s="36"/>
      <c r="H826" s="41"/>
    </row>
    <row r="827" spans="1:8" s="2" customFormat="1" ht="16.899999999999999" customHeight="1">
      <c r="A827" s="36"/>
      <c r="B827" s="41"/>
      <c r="C827" s="252" t="s">
        <v>19</v>
      </c>
      <c r="D827" s="252" t="s">
        <v>1532</v>
      </c>
      <c r="E827" s="19" t="s">
        <v>19</v>
      </c>
      <c r="F827" s="253">
        <v>0</v>
      </c>
      <c r="G827" s="36"/>
      <c r="H827" s="41"/>
    </row>
    <row r="828" spans="1:8" s="2" customFormat="1" ht="16.899999999999999" customHeight="1">
      <c r="A828" s="36"/>
      <c r="B828" s="41"/>
      <c r="C828" s="252" t="s">
        <v>19</v>
      </c>
      <c r="D828" s="252" t="s">
        <v>75</v>
      </c>
      <c r="E828" s="19" t="s">
        <v>19</v>
      </c>
      <c r="F828" s="253">
        <v>0</v>
      </c>
      <c r="G828" s="36"/>
      <c r="H828" s="41"/>
    </row>
    <row r="829" spans="1:8" s="2" customFormat="1" ht="16.899999999999999" customHeight="1">
      <c r="A829" s="36"/>
      <c r="B829" s="41"/>
      <c r="C829" s="252" t="s">
        <v>19</v>
      </c>
      <c r="D829" s="252" t="s">
        <v>1535</v>
      </c>
      <c r="E829" s="19" t="s">
        <v>19</v>
      </c>
      <c r="F829" s="253">
        <v>0</v>
      </c>
      <c r="G829" s="36"/>
      <c r="H829" s="41"/>
    </row>
    <row r="830" spans="1:8" s="2" customFormat="1" ht="16.899999999999999" customHeight="1">
      <c r="A830" s="36"/>
      <c r="B830" s="41"/>
      <c r="C830" s="252" t="s">
        <v>19</v>
      </c>
      <c r="D830" s="252" t="s">
        <v>1399</v>
      </c>
      <c r="E830" s="19" t="s">
        <v>19</v>
      </c>
      <c r="F830" s="253">
        <v>1.2</v>
      </c>
      <c r="G830" s="36"/>
      <c r="H830" s="41"/>
    </row>
    <row r="831" spans="1:8" s="2" customFormat="1" ht="16.899999999999999" customHeight="1">
      <c r="A831" s="36"/>
      <c r="B831" s="41"/>
      <c r="C831" s="252" t="s">
        <v>19</v>
      </c>
      <c r="D831" s="252" t="s">
        <v>323</v>
      </c>
      <c r="E831" s="19" t="s">
        <v>19</v>
      </c>
      <c r="F831" s="253">
        <v>29</v>
      </c>
      <c r="G831" s="36"/>
      <c r="H831" s="41"/>
    </row>
    <row r="832" spans="1:8" s="2" customFormat="1" ht="16.899999999999999" customHeight="1">
      <c r="A832" s="36"/>
      <c r="B832" s="41"/>
      <c r="C832" s="254" t="s">
        <v>1328</v>
      </c>
      <c r="D832" s="36"/>
      <c r="E832" s="36"/>
      <c r="F832" s="36"/>
      <c r="G832" s="36"/>
      <c r="H832" s="41"/>
    </row>
    <row r="833" spans="1:8" s="2" customFormat="1" ht="16.899999999999999" customHeight="1">
      <c r="A833" s="36"/>
      <c r="B833" s="41"/>
      <c r="C833" s="252" t="s">
        <v>311</v>
      </c>
      <c r="D833" s="252" t="s">
        <v>1400</v>
      </c>
      <c r="E833" s="19" t="s">
        <v>91</v>
      </c>
      <c r="F833" s="253">
        <v>104.67100000000001</v>
      </c>
      <c r="G833" s="36"/>
      <c r="H833" s="41"/>
    </row>
    <row r="834" spans="1:8" s="2" customFormat="1" ht="16.899999999999999" customHeight="1">
      <c r="A834" s="36"/>
      <c r="B834" s="41"/>
      <c r="C834" s="252" t="s">
        <v>603</v>
      </c>
      <c r="D834" s="252" t="s">
        <v>1401</v>
      </c>
      <c r="E834" s="19" t="s">
        <v>96</v>
      </c>
      <c r="F834" s="253">
        <v>30.45</v>
      </c>
      <c r="G834" s="36"/>
      <c r="H834" s="41"/>
    </row>
    <row r="835" spans="1:8" s="2" customFormat="1" ht="16.899999999999999" customHeight="1">
      <c r="A835" s="36"/>
      <c r="B835" s="41"/>
      <c r="C835" s="248" t="s">
        <v>904</v>
      </c>
      <c r="D835" s="249" t="s">
        <v>138</v>
      </c>
      <c r="E835" s="250" t="s">
        <v>96</v>
      </c>
      <c r="F835" s="251">
        <v>149.9</v>
      </c>
      <c r="G835" s="36"/>
      <c r="H835" s="41"/>
    </row>
    <row r="836" spans="1:8" s="2" customFormat="1" ht="16.899999999999999" customHeight="1">
      <c r="A836" s="36"/>
      <c r="B836" s="41"/>
      <c r="C836" s="252" t="s">
        <v>19</v>
      </c>
      <c r="D836" s="252" t="s">
        <v>1522</v>
      </c>
      <c r="E836" s="19" t="s">
        <v>19</v>
      </c>
      <c r="F836" s="253">
        <v>0</v>
      </c>
      <c r="G836" s="36"/>
      <c r="H836" s="41"/>
    </row>
    <row r="837" spans="1:8" s="2" customFormat="1" ht="16.899999999999999" customHeight="1">
      <c r="A837" s="36"/>
      <c r="B837" s="41"/>
      <c r="C837" s="252" t="s">
        <v>19</v>
      </c>
      <c r="D837" s="252" t="s">
        <v>1552</v>
      </c>
      <c r="E837" s="19" t="s">
        <v>19</v>
      </c>
      <c r="F837" s="253">
        <v>108.5</v>
      </c>
      <c r="G837" s="36"/>
      <c r="H837" s="41"/>
    </row>
    <row r="838" spans="1:8" s="2" customFormat="1" ht="16.899999999999999" customHeight="1">
      <c r="A838" s="36"/>
      <c r="B838" s="41"/>
      <c r="C838" s="252" t="s">
        <v>19</v>
      </c>
      <c r="D838" s="252" t="s">
        <v>1525</v>
      </c>
      <c r="E838" s="19" t="s">
        <v>19</v>
      </c>
      <c r="F838" s="253">
        <v>0</v>
      </c>
      <c r="G838" s="36"/>
      <c r="H838" s="41"/>
    </row>
    <row r="839" spans="1:8" s="2" customFormat="1" ht="16.899999999999999" customHeight="1">
      <c r="A839" s="36"/>
      <c r="B839" s="41"/>
      <c r="C839" s="252" t="s">
        <v>19</v>
      </c>
      <c r="D839" s="252" t="s">
        <v>75</v>
      </c>
      <c r="E839" s="19" t="s">
        <v>19</v>
      </c>
      <c r="F839" s="253">
        <v>0</v>
      </c>
      <c r="G839" s="36"/>
      <c r="H839" s="41"/>
    </row>
    <row r="840" spans="1:8" s="2" customFormat="1" ht="16.899999999999999" customHeight="1">
      <c r="A840" s="36"/>
      <c r="B840" s="41"/>
      <c r="C840" s="252" t="s">
        <v>19</v>
      </c>
      <c r="D840" s="252" t="s">
        <v>1527</v>
      </c>
      <c r="E840" s="19" t="s">
        <v>19</v>
      </c>
      <c r="F840" s="253">
        <v>0</v>
      </c>
      <c r="G840" s="36"/>
      <c r="H840" s="41"/>
    </row>
    <row r="841" spans="1:8" s="2" customFormat="1" ht="16.899999999999999" customHeight="1">
      <c r="A841" s="36"/>
      <c r="B841" s="41"/>
      <c r="C841" s="252" t="s">
        <v>19</v>
      </c>
      <c r="D841" s="252" t="s">
        <v>75</v>
      </c>
      <c r="E841" s="19" t="s">
        <v>19</v>
      </c>
      <c r="F841" s="253">
        <v>0</v>
      </c>
      <c r="G841" s="36"/>
      <c r="H841" s="41"/>
    </row>
    <row r="842" spans="1:8" s="2" customFormat="1" ht="16.899999999999999" customHeight="1">
      <c r="A842" s="36"/>
      <c r="B842" s="41"/>
      <c r="C842" s="252" t="s">
        <v>19</v>
      </c>
      <c r="D842" s="252" t="s">
        <v>1529</v>
      </c>
      <c r="E842" s="19" t="s">
        <v>19</v>
      </c>
      <c r="F842" s="253">
        <v>0</v>
      </c>
      <c r="G842" s="36"/>
      <c r="H842" s="41"/>
    </row>
    <row r="843" spans="1:8" s="2" customFormat="1" ht="16.899999999999999" customHeight="1">
      <c r="A843" s="36"/>
      <c r="B843" s="41"/>
      <c r="C843" s="252" t="s">
        <v>19</v>
      </c>
      <c r="D843" s="252" t="s">
        <v>1553</v>
      </c>
      <c r="E843" s="19" t="s">
        <v>19</v>
      </c>
      <c r="F843" s="253">
        <v>5.4</v>
      </c>
      <c r="G843" s="36"/>
      <c r="H843" s="41"/>
    </row>
    <row r="844" spans="1:8" s="2" customFormat="1" ht="16.899999999999999" customHeight="1">
      <c r="A844" s="36"/>
      <c r="B844" s="41"/>
      <c r="C844" s="252" t="s">
        <v>19</v>
      </c>
      <c r="D844" s="252" t="s">
        <v>1532</v>
      </c>
      <c r="E844" s="19" t="s">
        <v>19</v>
      </c>
      <c r="F844" s="253">
        <v>0</v>
      </c>
      <c r="G844" s="36"/>
      <c r="H844" s="41"/>
    </row>
    <row r="845" spans="1:8" s="2" customFormat="1" ht="16.899999999999999" customHeight="1">
      <c r="A845" s="36"/>
      <c r="B845" s="41"/>
      <c r="C845" s="252" t="s">
        <v>19</v>
      </c>
      <c r="D845" s="252" t="s">
        <v>1542</v>
      </c>
      <c r="E845" s="19" t="s">
        <v>19</v>
      </c>
      <c r="F845" s="253">
        <v>0.6</v>
      </c>
      <c r="G845" s="36"/>
      <c r="H845" s="41"/>
    </row>
    <row r="846" spans="1:8" s="2" customFormat="1" ht="16.899999999999999" customHeight="1">
      <c r="A846" s="36"/>
      <c r="B846" s="41"/>
      <c r="C846" s="252" t="s">
        <v>19</v>
      </c>
      <c r="D846" s="252" t="s">
        <v>1535</v>
      </c>
      <c r="E846" s="19" t="s">
        <v>19</v>
      </c>
      <c r="F846" s="253">
        <v>0</v>
      </c>
      <c r="G846" s="36"/>
      <c r="H846" s="41"/>
    </row>
    <row r="847" spans="1:8" s="2" customFormat="1" ht="16.899999999999999" customHeight="1">
      <c r="A847" s="36"/>
      <c r="B847" s="41"/>
      <c r="C847" s="252" t="s">
        <v>19</v>
      </c>
      <c r="D847" s="252" t="s">
        <v>1554</v>
      </c>
      <c r="E847" s="19" t="s">
        <v>19</v>
      </c>
      <c r="F847" s="253">
        <v>35.4</v>
      </c>
      <c r="G847" s="36"/>
      <c r="H847" s="41"/>
    </row>
    <row r="848" spans="1:8" s="2" customFormat="1" ht="16.899999999999999" customHeight="1">
      <c r="A848" s="36"/>
      <c r="B848" s="41"/>
      <c r="C848" s="252" t="s">
        <v>19</v>
      </c>
      <c r="D848" s="252" t="s">
        <v>323</v>
      </c>
      <c r="E848" s="19" t="s">
        <v>19</v>
      </c>
      <c r="F848" s="253">
        <v>149.9</v>
      </c>
      <c r="G848" s="36"/>
      <c r="H848" s="41"/>
    </row>
    <row r="849" spans="1:8" s="2" customFormat="1" ht="16.899999999999999" customHeight="1">
      <c r="A849" s="36"/>
      <c r="B849" s="41"/>
      <c r="C849" s="254" t="s">
        <v>1328</v>
      </c>
      <c r="D849" s="36"/>
      <c r="E849" s="36"/>
      <c r="F849" s="36"/>
      <c r="G849" s="36"/>
      <c r="H849" s="41"/>
    </row>
    <row r="850" spans="1:8" s="2" customFormat="1" ht="16.899999999999999" customHeight="1">
      <c r="A850" s="36"/>
      <c r="B850" s="41"/>
      <c r="C850" s="252" t="s">
        <v>311</v>
      </c>
      <c r="D850" s="252" t="s">
        <v>1400</v>
      </c>
      <c r="E850" s="19" t="s">
        <v>91</v>
      </c>
      <c r="F850" s="253">
        <v>104.67100000000001</v>
      </c>
      <c r="G850" s="36"/>
      <c r="H850" s="41"/>
    </row>
    <row r="851" spans="1:8" s="2" customFormat="1" ht="16.899999999999999" customHeight="1">
      <c r="A851" s="36"/>
      <c r="B851" s="41"/>
      <c r="C851" s="252" t="s">
        <v>596</v>
      </c>
      <c r="D851" s="252" t="s">
        <v>1408</v>
      </c>
      <c r="E851" s="19" t="s">
        <v>96</v>
      </c>
      <c r="F851" s="253">
        <v>157.39500000000001</v>
      </c>
      <c r="G851" s="36"/>
      <c r="H851" s="41"/>
    </row>
    <row r="852" spans="1:8" s="2" customFormat="1" ht="16.899999999999999" customHeight="1">
      <c r="A852" s="36"/>
      <c r="B852" s="41"/>
      <c r="C852" s="248" t="s">
        <v>916</v>
      </c>
      <c r="D852" s="249" t="s">
        <v>141</v>
      </c>
      <c r="E852" s="250" t="s">
        <v>96</v>
      </c>
      <c r="F852" s="251">
        <v>27</v>
      </c>
      <c r="G852" s="36"/>
      <c r="H852" s="41"/>
    </row>
    <row r="853" spans="1:8" s="2" customFormat="1" ht="16.899999999999999" customHeight="1">
      <c r="A853" s="36"/>
      <c r="B853" s="41"/>
      <c r="C853" s="252" t="s">
        <v>19</v>
      </c>
      <c r="D853" s="252" t="s">
        <v>1522</v>
      </c>
      <c r="E853" s="19" t="s">
        <v>19</v>
      </c>
      <c r="F853" s="253">
        <v>0</v>
      </c>
      <c r="G853" s="36"/>
      <c r="H853" s="41"/>
    </row>
    <row r="854" spans="1:8" s="2" customFormat="1" ht="16.899999999999999" customHeight="1">
      <c r="A854" s="36"/>
      <c r="B854" s="41"/>
      <c r="C854" s="252" t="s">
        <v>19</v>
      </c>
      <c r="D854" s="252" t="s">
        <v>75</v>
      </c>
      <c r="E854" s="19" t="s">
        <v>19</v>
      </c>
      <c r="F854" s="253">
        <v>0</v>
      </c>
      <c r="G854" s="36"/>
      <c r="H854" s="41"/>
    </row>
    <row r="855" spans="1:8" s="2" customFormat="1" ht="16.899999999999999" customHeight="1">
      <c r="A855" s="36"/>
      <c r="B855" s="41"/>
      <c r="C855" s="252" t="s">
        <v>19</v>
      </c>
      <c r="D855" s="252" t="s">
        <v>1525</v>
      </c>
      <c r="E855" s="19" t="s">
        <v>19</v>
      </c>
      <c r="F855" s="253">
        <v>0</v>
      </c>
      <c r="G855" s="36"/>
      <c r="H855" s="41"/>
    </row>
    <row r="856" spans="1:8" s="2" customFormat="1" ht="16.899999999999999" customHeight="1">
      <c r="A856" s="36"/>
      <c r="B856" s="41"/>
      <c r="C856" s="252" t="s">
        <v>19</v>
      </c>
      <c r="D856" s="252" t="s">
        <v>97</v>
      </c>
      <c r="E856" s="19" t="s">
        <v>19</v>
      </c>
      <c r="F856" s="253">
        <v>9</v>
      </c>
      <c r="G856" s="36"/>
      <c r="H856" s="41"/>
    </row>
    <row r="857" spans="1:8" s="2" customFormat="1" ht="16.899999999999999" customHeight="1">
      <c r="A857" s="36"/>
      <c r="B857" s="41"/>
      <c r="C857" s="252" t="s">
        <v>19</v>
      </c>
      <c r="D857" s="252" t="s">
        <v>1527</v>
      </c>
      <c r="E857" s="19" t="s">
        <v>19</v>
      </c>
      <c r="F857" s="253">
        <v>0</v>
      </c>
      <c r="G857" s="36"/>
      <c r="H857" s="41"/>
    </row>
    <row r="858" spans="1:8" s="2" customFormat="1" ht="16.899999999999999" customHeight="1">
      <c r="A858" s="36"/>
      <c r="B858" s="41"/>
      <c r="C858" s="252" t="s">
        <v>19</v>
      </c>
      <c r="D858" s="252" t="s">
        <v>8</v>
      </c>
      <c r="E858" s="19" t="s">
        <v>19</v>
      </c>
      <c r="F858" s="253">
        <v>12</v>
      </c>
      <c r="G858" s="36"/>
      <c r="H858" s="41"/>
    </row>
    <row r="859" spans="1:8" s="2" customFormat="1" ht="16.899999999999999" customHeight="1">
      <c r="A859" s="36"/>
      <c r="B859" s="41"/>
      <c r="C859" s="252" t="s">
        <v>19</v>
      </c>
      <c r="D859" s="252" t="s">
        <v>1529</v>
      </c>
      <c r="E859" s="19" t="s">
        <v>19</v>
      </c>
      <c r="F859" s="253">
        <v>0</v>
      </c>
      <c r="G859" s="36"/>
      <c r="H859" s="41"/>
    </row>
    <row r="860" spans="1:8" s="2" customFormat="1" ht="16.899999999999999" customHeight="1">
      <c r="A860" s="36"/>
      <c r="B860" s="41"/>
      <c r="C860" s="252" t="s">
        <v>19</v>
      </c>
      <c r="D860" s="252" t="s">
        <v>343</v>
      </c>
      <c r="E860" s="19" t="s">
        <v>19</v>
      </c>
      <c r="F860" s="253">
        <v>6</v>
      </c>
      <c r="G860" s="36"/>
      <c r="H860" s="41"/>
    </row>
    <row r="861" spans="1:8" s="2" customFormat="1" ht="16.899999999999999" customHeight="1">
      <c r="A861" s="36"/>
      <c r="B861" s="41"/>
      <c r="C861" s="252" t="s">
        <v>19</v>
      </c>
      <c r="D861" s="252" t="s">
        <v>1532</v>
      </c>
      <c r="E861" s="19" t="s">
        <v>19</v>
      </c>
      <c r="F861" s="253">
        <v>0</v>
      </c>
      <c r="G861" s="36"/>
      <c r="H861" s="41"/>
    </row>
    <row r="862" spans="1:8" s="2" customFormat="1" ht="16.899999999999999" customHeight="1">
      <c r="A862" s="36"/>
      <c r="B862" s="41"/>
      <c r="C862" s="252" t="s">
        <v>19</v>
      </c>
      <c r="D862" s="252" t="s">
        <v>75</v>
      </c>
      <c r="E862" s="19" t="s">
        <v>19</v>
      </c>
      <c r="F862" s="253">
        <v>0</v>
      </c>
      <c r="G862" s="36"/>
      <c r="H862" s="41"/>
    </row>
    <row r="863" spans="1:8" s="2" customFormat="1" ht="16.899999999999999" customHeight="1">
      <c r="A863" s="36"/>
      <c r="B863" s="41"/>
      <c r="C863" s="252" t="s">
        <v>19</v>
      </c>
      <c r="D863" s="252" t="s">
        <v>1535</v>
      </c>
      <c r="E863" s="19" t="s">
        <v>19</v>
      </c>
      <c r="F863" s="253">
        <v>0</v>
      </c>
      <c r="G863" s="36"/>
      <c r="H863" s="41"/>
    </row>
    <row r="864" spans="1:8" s="2" customFormat="1" ht="16.899999999999999" customHeight="1">
      <c r="A864" s="36"/>
      <c r="B864" s="41"/>
      <c r="C864" s="252" t="s">
        <v>19</v>
      </c>
      <c r="D864" s="252" t="s">
        <v>75</v>
      </c>
      <c r="E864" s="19" t="s">
        <v>19</v>
      </c>
      <c r="F864" s="253">
        <v>0</v>
      </c>
      <c r="G864" s="36"/>
      <c r="H864" s="41"/>
    </row>
    <row r="865" spans="1:8" s="2" customFormat="1" ht="16.899999999999999" customHeight="1">
      <c r="A865" s="36"/>
      <c r="B865" s="41"/>
      <c r="C865" s="252" t="s">
        <v>19</v>
      </c>
      <c r="D865" s="252" t="s">
        <v>323</v>
      </c>
      <c r="E865" s="19" t="s">
        <v>19</v>
      </c>
      <c r="F865" s="253">
        <v>27</v>
      </c>
      <c r="G865" s="36"/>
      <c r="H865" s="41"/>
    </row>
    <row r="866" spans="1:8" s="2" customFormat="1" ht="16.899999999999999" customHeight="1">
      <c r="A866" s="36"/>
      <c r="B866" s="41"/>
      <c r="C866" s="254" t="s">
        <v>1328</v>
      </c>
      <c r="D866" s="36"/>
      <c r="E866" s="36"/>
      <c r="F866" s="36"/>
      <c r="G866" s="36"/>
      <c r="H866" s="41"/>
    </row>
    <row r="867" spans="1:8" s="2" customFormat="1" ht="16.899999999999999" customHeight="1">
      <c r="A867" s="36"/>
      <c r="B867" s="41"/>
      <c r="C867" s="252" t="s">
        <v>311</v>
      </c>
      <c r="D867" s="252" t="s">
        <v>1400</v>
      </c>
      <c r="E867" s="19" t="s">
        <v>91</v>
      </c>
      <c r="F867" s="253">
        <v>104.67100000000001</v>
      </c>
      <c r="G867" s="36"/>
      <c r="H867" s="41"/>
    </row>
    <row r="868" spans="1:8" s="2" customFormat="1" ht="22.5">
      <c r="A868" s="36"/>
      <c r="B868" s="41"/>
      <c r="C868" s="252" t="s">
        <v>621</v>
      </c>
      <c r="D868" s="252" t="s">
        <v>1411</v>
      </c>
      <c r="E868" s="19" t="s">
        <v>96</v>
      </c>
      <c r="F868" s="253">
        <v>28.35</v>
      </c>
      <c r="G868" s="36"/>
      <c r="H868" s="41"/>
    </row>
    <row r="869" spans="1:8" s="2" customFormat="1" ht="16.899999999999999" customHeight="1">
      <c r="A869" s="36"/>
      <c r="B869" s="41"/>
      <c r="C869" s="248" t="s">
        <v>917</v>
      </c>
      <c r="D869" s="249" t="s">
        <v>918</v>
      </c>
      <c r="E869" s="250" t="s">
        <v>96</v>
      </c>
      <c r="F869" s="251">
        <v>124.9</v>
      </c>
      <c r="G869" s="36"/>
      <c r="H869" s="41"/>
    </row>
    <row r="870" spans="1:8" s="2" customFormat="1" ht="16.899999999999999" customHeight="1">
      <c r="A870" s="36"/>
      <c r="B870" s="41"/>
      <c r="C870" s="252" t="s">
        <v>19</v>
      </c>
      <c r="D870" s="252" t="s">
        <v>1522</v>
      </c>
      <c r="E870" s="19" t="s">
        <v>19</v>
      </c>
      <c r="F870" s="253">
        <v>0</v>
      </c>
      <c r="G870" s="36"/>
      <c r="H870" s="41"/>
    </row>
    <row r="871" spans="1:8" s="2" customFormat="1" ht="16.899999999999999" customHeight="1">
      <c r="A871" s="36"/>
      <c r="B871" s="41"/>
      <c r="C871" s="252" t="s">
        <v>19</v>
      </c>
      <c r="D871" s="252" t="s">
        <v>1555</v>
      </c>
      <c r="E871" s="19" t="s">
        <v>19</v>
      </c>
      <c r="F871" s="253">
        <v>101.6</v>
      </c>
      <c r="G871" s="36"/>
      <c r="H871" s="41"/>
    </row>
    <row r="872" spans="1:8" s="2" customFormat="1" ht="16.899999999999999" customHeight="1">
      <c r="A872" s="36"/>
      <c r="B872" s="41"/>
      <c r="C872" s="252" t="s">
        <v>19</v>
      </c>
      <c r="D872" s="252" t="s">
        <v>1525</v>
      </c>
      <c r="E872" s="19" t="s">
        <v>19</v>
      </c>
      <c r="F872" s="253">
        <v>0</v>
      </c>
      <c r="G872" s="36"/>
      <c r="H872" s="41"/>
    </row>
    <row r="873" spans="1:8" s="2" customFormat="1" ht="16.899999999999999" customHeight="1">
      <c r="A873" s="36"/>
      <c r="B873" s="41"/>
      <c r="C873" s="252" t="s">
        <v>19</v>
      </c>
      <c r="D873" s="252" t="s">
        <v>1382</v>
      </c>
      <c r="E873" s="19" t="s">
        <v>19</v>
      </c>
      <c r="F873" s="253">
        <v>4.0999999999999996</v>
      </c>
      <c r="G873" s="36"/>
      <c r="H873" s="41"/>
    </row>
    <row r="874" spans="1:8" s="2" customFormat="1" ht="16.899999999999999" customHeight="1">
      <c r="A874" s="36"/>
      <c r="B874" s="41"/>
      <c r="C874" s="252" t="s">
        <v>19</v>
      </c>
      <c r="D874" s="252" t="s">
        <v>1527</v>
      </c>
      <c r="E874" s="19" t="s">
        <v>19</v>
      </c>
      <c r="F874" s="253">
        <v>0</v>
      </c>
      <c r="G874" s="36"/>
      <c r="H874" s="41"/>
    </row>
    <row r="875" spans="1:8" s="2" customFormat="1" ht="16.899999999999999" customHeight="1">
      <c r="A875" s="36"/>
      <c r="B875" s="41"/>
      <c r="C875" s="252" t="s">
        <v>19</v>
      </c>
      <c r="D875" s="252" t="s">
        <v>75</v>
      </c>
      <c r="E875" s="19" t="s">
        <v>19</v>
      </c>
      <c r="F875" s="253">
        <v>0</v>
      </c>
      <c r="G875" s="36"/>
      <c r="H875" s="41"/>
    </row>
    <row r="876" spans="1:8" s="2" customFormat="1" ht="16.899999999999999" customHeight="1">
      <c r="A876" s="36"/>
      <c r="B876" s="41"/>
      <c r="C876" s="252" t="s">
        <v>19</v>
      </c>
      <c r="D876" s="252" t="s">
        <v>1529</v>
      </c>
      <c r="E876" s="19" t="s">
        <v>19</v>
      </c>
      <c r="F876" s="253">
        <v>0</v>
      </c>
      <c r="G876" s="36"/>
      <c r="H876" s="41"/>
    </row>
    <row r="877" spans="1:8" s="2" customFormat="1" ht="16.899999999999999" customHeight="1">
      <c r="A877" s="36"/>
      <c r="B877" s="41"/>
      <c r="C877" s="252" t="s">
        <v>19</v>
      </c>
      <c r="D877" s="252" t="s">
        <v>75</v>
      </c>
      <c r="E877" s="19" t="s">
        <v>19</v>
      </c>
      <c r="F877" s="253">
        <v>0</v>
      </c>
      <c r="G877" s="36"/>
      <c r="H877" s="41"/>
    </row>
    <row r="878" spans="1:8" s="2" customFormat="1" ht="16.899999999999999" customHeight="1">
      <c r="A878" s="36"/>
      <c r="B878" s="41"/>
      <c r="C878" s="252" t="s">
        <v>19</v>
      </c>
      <c r="D878" s="252" t="s">
        <v>1532</v>
      </c>
      <c r="E878" s="19" t="s">
        <v>19</v>
      </c>
      <c r="F878" s="253">
        <v>0</v>
      </c>
      <c r="G878" s="36"/>
      <c r="H878" s="41"/>
    </row>
    <row r="879" spans="1:8" s="2" customFormat="1" ht="16.899999999999999" customHeight="1">
      <c r="A879" s="36"/>
      <c r="B879" s="41"/>
      <c r="C879" s="252" t="s">
        <v>19</v>
      </c>
      <c r="D879" s="252" t="s">
        <v>75</v>
      </c>
      <c r="E879" s="19" t="s">
        <v>19</v>
      </c>
      <c r="F879" s="253">
        <v>0</v>
      </c>
      <c r="G879" s="36"/>
      <c r="H879" s="41"/>
    </row>
    <row r="880" spans="1:8" s="2" customFormat="1" ht="16.899999999999999" customHeight="1">
      <c r="A880" s="36"/>
      <c r="B880" s="41"/>
      <c r="C880" s="252" t="s">
        <v>19</v>
      </c>
      <c r="D880" s="252" t="s">
        <v>1535</v>
      </c>
      <c r="E880" s="19" t="s">
        <v>19</v>
      </c>
      <c r="F880" s="253">
        <v>0</v>
      </c>
      <c r="G880" s="36"/>
      <c r="H880" s="41"/>
    </row>
    <row r="881" spans="1:8" s="2" customFormat="1" ht="16.899999999999999" customHeight="1">
      <c r="A881" s="36"/>
      <c r="B881" s="41"/>
      <c r="C881" s="252" t="s">
        <v>19</v>
      </c>
      <c r="D881" s="252" t="s">
        <v>1556</v>
      </c>
      <c r="E881" s="19" t="s">
        <v>19</v>
      </c>
      <c r="F881" s="253">
        <v>19.2</v>
      </c>
      <c r="G881" s="36"/>
      <c r="H881" s="41"/>
    </row>
    <row r="882" spans="1:8" s="2" customFormat="1" ht="16.899999999999999" customHeight="1">
      <c r="A882" s="36"/>
      <c r="B882" s="41"/>
      <c r="C882" s="252" t="s">
        <v>19</v>
      </c>
      <c r="D882" s="252" t="s">
        <v>323</v>
      </c>
      <c r="E882" s="19" t="s">
        <v>19</v>
      </c>
      <c r="F882" s="253">
        <v>124.9</v>
      </c>
      <c r="G882" s="36"/>
      <c r="H882" s="41"/>
    </row>
    <row r="883" spans="1:8" s="2" customFormat="1" ht="16.899999999999999" customHeight="1">
      <c r="A883" s="36"/>
      <c r="B883" s="41"/>
      <c r="C883" s="254" t="s">
        <v>1328</v>
      </c>
      <c r="D883" s="36"/>
      <c r="E883" s="36"/>
      <c r="F883" s="36"/>
      <c r="G883" s="36"/>
      <c r="H883" s="41"/>
    </row>
    <row r="884" spans="1:8" s="2" customFormat="1" ht="16.899999999999999" customHeight="1">
      <c r="A884" s="36"/>
      <c r="B884" s="41"/>
      <c r="C884" s="252" t="s">
        <v>311</v>
      </c>
      <c r="D884" s="252" t="s">
        <v>1400</v>
      </c>
      <c r="E884" s="19" t="s">
        <v>91</v>
      </c>
      <c r="F884" s="253">
        <v>104.67100000000001</v>
      </c>
      <c r="G884" s="36"/>
      <c r="H884" s="41"/>
    </row>
    <row r="885" spans="1:8" s="2" customFormat="1" ht="16.899999999999999" customHeight="1">
      <c r="A885" s="36"/>
      <c r="B885" s="41"/>
      <c r="C885" s="252" t="s">
        <v>628</v>
      </c>
      <c r="D885" s="252" t="s">
        <v>1424</v>
      </c>
      <c r="E885" s="19" t="s">
        <v>96</v>
      </c>
      <c r="F885" s="253">
        <v>253.33</v>
      </c>
      <c r="G885" s="36"/>
      <c r="H885" s="41"/>
    </row>
    <row r="886" spans="1:8" s="2" customFormat="1" ht="16.899999999999999" customHeight="1">
      <c r="A886" s="36"/>
      <c r="B886" s="41"/>
      <c r="C886" s="248" t="s">
        <v>920</v>
      </c>
      <c r="D886" s="249" t="s">
        <v>921</v>
      </c>
      <c r="E886" s="250" t="s">
        <v>96</v>
      </c>
      <c r="F886" s="251">
        <v>6.2</v>
      </c>
      <c r="G886" s="36"/>
      <c r="H886" s="41"/>
    </row>
    <row r="887" spans="1:8" s="2" customFormat="1" ht="16.899999999999999" customHeight="1">
      <c r="A887" s="36"/>
      <c r="B887" s="41"/>
      <c r="C887" s="252" t="s">
        <v>19</v>
      </c>
      <c r="D887" s="252" t="s">
        <v>1535</v>
      </c>
      <c r="E887" s="19" t="s">
        <v>19</v>
      </c>
      <c r="F887" s="253">
        <v>0</v>
      </c>
      <c r="G887" s="36"/>
      <c r="H887" s="41"/>
    </row>
    <row r="888" spans="1:8" s="2" customFormat="1" ht="16.899999999999999" customHeight="1">
      <c r="A888" s="36"/>
      <c r="B888" s="41"/>
      <c r="C888" s="252" t="s">
        <v>19</v>
      </c>
      <c r="D888" s="252" t="s">
        <v>922</v>
      </c>
      <c r="E888" s="19" t="s">
        <v>19</v>
      </c>
      <c r="F888" s="253">
        <v>6.2</v>
      </c>
      <c r="G888" s="36"/>
      <c r="H888" s="41"/>
    </row>
    <row r="889" spans="1:8" s="2" customFormat="1" ht="16.899999999999999" customHeight="1">
      <c r="A889" s="36"/>
      <c r="B889" s="41"/>
      <c r="C889" s="252" t="s">
        <v>19</v>
      </c>
      <c r="D889" s="252" t="s">
        <v>323</v>
      </c>
      <c r="E889" s="19" t="s">
        <v>19</v>
      </c>
      <c r="F889" s="253">
        <v>6.2</v>
      </c>
      <c r="G889" s="36"/>
      <c r="H889" s="41"/>
    </row>
    <row r="890" spans="1:8" s="2" customFormat="1" ht="16.899999999999999" customHeight="1">
      <c r="A890" s="36"/>
      <c r="B890" s="41"/>
      <c r="C890" s="254" t="s">
        <v>1328</v>
      </c>
      <c r="D890" s="36"/>
      <c r="E890" s="36"/>
      <c r="F890" s="36"/>
      <c r="G890" s="36"/>
      <c r="H890" s="41"/>
    </row>
    <row r="891" spans="1:8" s="2" customFormat="1" ht="16.899999999999999" customHeight="1">
      <c r="A891" s="36"/>
      <c r="B891" s="41"/>
      <c r="C891" s="252" t="s">
        <v>311</v>
      </c>
      <c r="D891" s="252" t="s">
        <v>1400</v>
      </c>
      <c r="E891" s="19" t="s">
        <v>91</v>
      </c>
      <c r="F891" s="253">
        <v>104.67100000000001</v>
      </c>
      <c r="G891" s="36"/>
      <c r="H891" s="41"/>
    </row>
    <row r="892" spans="1:8" s="2" customFormat="1" ht="16.899999999999999" customHeight="1">
      <c r="A892" s="36"/>
      <c r="B892" s="41"/>
      <c r="C892" s="252" t="s">
        <v>628</v>
      </c>
      <c r="D892" s="252" t="s">
        <v>1424</v>
      </c>
      <c r="E892" s="19" t="s">
        <v>96</v>
      </c>
      <c r="F892" s="253">
        <v>253.33</v>
      </c>
      <c r="G892" s="36"/>
      <c r="H892" s="41"/>
    </row>
    <row r="893" spans="1:8" s="2" customFormat="1" ht="16.899999999999999" customHeight="1">
      <c r="A893" s="36"/>
      <c r="B893" s="41"/>
      <c r="C893" s="248" t="s">
        <v>923</v>
      </c>
      <c r="D893" s="249" t="s">
        <v>156</v>
      </c>
      <c r="E893" s="250" t="s">
        <v>96</v>
      </c>
      <c r="F893" s="251">
        <v>99.2</v>
      </c>
      <c r="G893" s="36"/>
      <c r="H893" s="41"/>
    </row>
    <row r="894" spans="1:8" s="2" customFormat="1" ht="16.899999999999999" customHeight="1">
      <c r="A894" s="36"/>
      <c r="B894" s="41"/>
      <c r="C894" s="252" t="s">
        <v>19</v>
      </c>
      <c r="D894" s="252" t="s">
        <v>1522</v>
      </c>
      <c r="E894" s="19" t="s">
        <v>19</v>
      </c>
      <c r="F894" s="253">
        <v>0</v>
      </c>
      <c r="G894" s="36"/>
      <c r="H894" s="41"/>
    </row>
    <row r="895" spans="1:8" s="2" customFormat="1" ht="16.899999999999999" customHeight="1">
      <c r="A895" s="36"/>
      <c r="B895" s="41"/>
      <c r="C895" s="252" t="s">
        <v>19</v>
      </c>
      <c r="D895" s="252" t="s">
        <v>1557</v>
      </c>
      <c r="E895" s="19" t="s">
        <v>19</v>
      </c>
      <c r="F895" s="253">
        <v>57.1</v>
      </c>
      <c r="G895" s="36"/>
      <c r="H895" s="41"/>
    </row>
    <row r="896" spans="1:8" s="2" customFormat="1" ht="16.899999999999999" customHeight="1">
      <c r="A896" s="36"/>
      <c r="B896" s="41"/>
      <c r="C896" s="252" t="s">
        <v>19</v>
      </c>
      <c r="D896" s="252" t="s">
        <v>1525</v>
      </c>
      <c r="E896" s="19" t="s">
        <v>19</v>
      </c>
      <c r="F896" s="253">
        <v>0</v>
      </c>
      <c r="G896" s="36"/>
      <c r="H896" s="41"/>
    </row>
    <row r="897" spans="1:8" s="2" customFormat="1" ht="16.899999999999999" customHeight="1">
      <c r="A897" s="36"/>
      <c r="B897" s="41"/>
      <c r="C897" s="252" t="s">
        <v>19</v>
      </c>
      <c r="D897" s="252" t="s">
        <v>1558</v>
      </c>
      <c r="E897" s="19" t="s">
        <v>19</v>
      </c>
      <c r="F897" s="253">
        <v>6.6</v>
      </c>
      <c r="G897" s="36"/>
      <c r="H897" s="41"/>
    </row>
    <row r="898" spans="1:8" s="2" customFormat="1" ht="16.899999999999999" customHeight="1">
      <c r="A898" s="36"/>
      <c r="B898" s="41"/>
      <c r="C898" s="252" t="s">
        <v>19</v>
      </c>
      <c r="D898" s="252" t="s">
        <v>1527</v>
      </c>
      <c r="E898" s="19" t="s">
        <v>19</v>
      </c>
      <c r="F898" s="253">
        <v>0</v>
      </c>
      <c r="G898" s="36"/>
      <c r="H898" s="41"/>
    </row>
    <row r="899" spans="1:8" s="2" customFormat="1" ht="16.899999999999999" customHeight="1">
      <c r="A899" s="36"/>
      <c r="B899" s="41"/>
      <c r="C899" s="252" t="s">
        <v>19</v>
      </c>
      <c r="D899" s="252" t="s">
        <v>1559</v>
      </c>
      <c r="E899" s="19" t="s">
        <v>19</v>
      </c>
      <c r="F899" s="253">
        <v>6.2</v>
      </c>
      <c r="G899" s="36"/>
      <c r="H899" s="41"/>
    </row>
    <row r="900" spans="1:8" s="2" customFormat="1" ht="16.899999999999999" customHeight="1">
      <c r="A900" s="36"/>
      <c r="B900" s="41"/>
      <c r="C900" s="252" t="s">
        <v>19</v>
      </c>
      <c r="D900" s="252" t="s">
        <v>1529</v>
      </c>
      <c r="E900" s="19" t="s">
        <v>19</v>
      </c>
      <c r="F900" s="253">
        <v>0</v>
      </c>
      <c r="G900" s="36"/>
      <c r="H900" s="41"/>
    </row>
    <row r="901" spans="1:8" s="2" customFormat="1" ht="16.899999999999999" customHeight="1">
      <c r="A901" s="36"/>
      <c r="B901" s="41"/>
      <c r="C901" s="252" t="s">
        <v>19</v>
      </c>
      <c r="D901" s="252" t="s">
        <v>1560</v>
      </c>
      <c r="E901" s="19" t="s">
        <v>19</v>
      </c>
      <c r="F901" s="253">
        <v>14.5</v>
      </c>
      <c r="G901" s="36"/>
      <c r="H901" s="41"/>
    </row>
    <row r="902" spans="1:8" s="2" customFormat="1" ht="16.899999999999999" customHeight="1">
      <c r="A902" s="36"/>
      <c r="B902" s="41"/>
      <c r="C902" s="252" t="s">
        <v>19</v>
      </c>
      <c r="D902" s="252" t="s">
        <v>1532</v>
      </c>
      <c r="E902" s="19" t="s">
        <v>19</v>
      </c>
      <c r="F902" s="253">
        <v>0</v>
      </c>
      <c r="G902" s="36"/>
      <c r="H902" s="41"/>
    </row>
    <row r="903" spans="1:8" s="2" customFormat="1" ht="16.899999999999999" customHeight="1">
      <c r="A903" s="36"/>
      <c r="B903" s="41"/>
      <c r="C903" s="252" t="s">
        <v>19</v>
      </c>
      <c r="D903" s="252" t="s">
        <v>1435</v>
      </c>
      <c r="E903" s="19" t="s">
        <v>19</v>
      </c>
      <c r="F903" s="253">
        <v>7.4</v>
      </c>
      <c r="G903" s="36"/>
      <c r="H903" s="41"/>
    </row>
    <row r="904" spans="1:8" s="2" customFormat="1" ht="16.899999999999999" customHeight="1">
      <c r="A904" s="36"/>
      <c r="B904" s="41"/>
      <c r="C904" s="252" t="s">
        <v>19</v>
      </c>
      <c r="D904" s="252" t="s">
        <v>1535</v>
      </c>
      <c r="E904" s="19" t="s">
        <v>19</v>
      </c>
      <c r="F904" s="253">
        <v>0</v>
      </c>
      <c r="G904" s="36"/>
      <c r="H904" s="41"/>
    </row>
    <row r="905" spans="1:8" s="2" customFormat="1" ht="16.899999999999999" customHeight="1">
      <c r="A905" s="36"/>
      <c r="B905" s="41"/>
      <c r="C905" s="252" t="s">
        <v>19</v>
      </c>
      <c r="D905" s="252" t="s">
        <v>1561</v>
      </c>
      <c r="E905" s="19" t="s">
        <v>19</v>
      </c>
      <c r="F905" s="253">
        <v>7.4</v>
      </c>
      <c r="G905" s="36"/>
      <c r="H905" s="41"/>
    </row>
    <row r="906" spans="1:8" s="2" customFormat="1" ht="16.899999999999999" customHeight="1">
      <c r="A906" s="36"/>
      <c r="B906" s="41"/>
      <c r="C906" s="252" t="s">
        <v>19</v>
      </c>
      <c r="D906" s="252" t="s">
        <v>323</v>
      </c>
      <c r="E906" s="19" t="s">
        <v>19</v>
      </c>
      <c r="F906" s="253">
        <v>99.2</v>
      </c>
      <c r="G906" s="36"/>
      <c r="H906" s="41"/>
    </row>
    <row r="907" spans="1:8" s="2" customFormat="1" ht="16.899999999999999" customHeight="1">
      <c r="A907" s="36"/>
      <c r="B907" s="41"/>
      <c r="C907" s="254" t="s">
        <v>1328</v>
      </c>
      <c r="D907" s="36"/>
      <c r="E907" s="36"/>
      <c r="F907" s="36"/>
      <c r="G907" s="36"/>
      <c r="H907" s="41"/>
    </row>
    <row r="908" spans="1:8" s="2" customFormat="1" ht="16.899999999999999" customHeight="1">
      <c r="A908" s="36"/>
      <c r="B908" s="41"/>
      <c r="C908" s="252" t="s">
        <v>628</v>
      </c>
      <c r="D908" s="252" t="s">
        <v>1424</v>
      </c>
      <c r="E908" s="19" t="s">
        <v>96</v>
      </c>
      <c r="F908" s="253">
        <v>253.33</v>
      </c>
      <c r="G908" s="36"/>
      <c r="H908" s="41"/>
    </row>
    <row r="909" spans="1:8" s="2" customFormat="1" ht="16.899999999999999" customHeight="1">
      <c r="A909" s="36"/>
      <c r="B909" s="41"/>
      <c r="C909" s="248" t="s">
        <v>925</v>
      </c>
      <c r="D909" s="249" t="s">
        <v>926</v>
      </c>
      <c r="E909" s="250" t="s">
        <v>96</v>
      </c>
      <c r="F909" s="251">
        <v>141.80000000000001</v>
      </c>
      <c r="G909" s="36"/>
      <c r="H909" s="41"/>
    </row>
    <row r="910" spans="1:8" s="2" customFormat="1" ht="16.899999999999999" customHeight="1">
      <c r="A910" s="36"/>
      <c r="B910" s="41"/>
      <c r="C910" s="252" t="s">
        <v>19</v>
      </c>
      <c r="D910" s="252" t="s">
        <v>1522</v>
      </c>
      <c r="E910" s="19" t="s">
        <v>19</v>
      </c>
      <c r="F910" s="253">
        <v>0</v>
      </c>
      <c r="G910" s="36"/>
      <c r="H910" s="41"/>
    </row>
    <row r="911" spans="1:8" s="2" customFormat="1" ht="16.899999999999999" customHeight="1">
      <c r="A911" s="36"/>
      <c r="B911" s="41"/>
      <c r="C911" s="252" t="s">
        <v>19</v>
      </c>
      <c r="D911" s="252" t="s">
        <v>1562</v>
      </c>
      <c r="E911" s="19" t="s">
        <v>19</v>
      </c>
      <c r="F911" s="253">
        <v>60.8</v>
      </c>
      <c r="G911" s="36"/>
      <c r="H911" s="41"/>
    </row>
    <row r="912" spans="1:8" s="2" customFormat="1" ht="16.899999999999999" customHeight="1">
      <c r="A912" s="36"/>
      <c r="B912" s="41"/>
      <c r="C912" s="252" t="s">
        <v>19</v>
      </c>
      <c r="D912" s="252" t="s">
        <v>1547</v>
      </c>
      <c r="E912" s="19" t="s">
        <v>19</v>
      </c>
      <c r="F912" s="253">
        <v>11.4</v>
      </c>
      <c r="G912" s="36"/>
      <c r="H912" s="41"/>
    </row>
    <row r="913" spans="1:8" s="2" customFormat="1" ht="16.899999999999999" customHeight="1">
      <c r="A913" s="36"/>
      <c r="B913" s="41"/>
      <c r="C913" s="252" t="s">
        <v>19</v>
      </c>
      <c r="D913" s="252" t="s">
        <v>1525</v>
      </c>
      <c r="E913" s="19" t="s">
        <v>19</v>
      </c>
      <c r="F913" s="253">
        <v>0</v>
      </c>
      <c r="G913" s="36"/>
      <c r="H913" s="41"/>
    </row>
    <row r="914" spans="1:8" s="2" customFormat="1" ht="16.899999999999999" customHeight="1">
      <c r="A914" s="36"/>
      <c r="B914" s="41"/>
      <c r="C914" s="252" t="s">
        <v>19</v>
      </c>
      <c r="D914" s="252" t="s">
        <v>1463</v>
      </c>
      <c r="E914" s="19" t="s">
        <v>19</v>
      </c>
      <c r="F914" s="253">
        <v>18.7</v>
      </c>
      <c r="G914" s="36"/>
      <c r="H914" s="41"/>
    </row>
    <row r="915" spans="1:8" s="2" customFormat="1" ht="16.899999999999999" customHeight="1">
      <c r="A915" s="36"/>
      <c r="B915" s="41"/>
      <c r="C915" s="252" t="s">
        <v>19</v>
      </c>
      <c r="D915" s="252" t="s">
        <v>1527</v>
      </c>
      <c r="E915" s="19" t="s">
        <v>19</v>
      </c>
      <c r="F915" s="253">
        <v>0</v>
      </c>
      <c r="G915" s="36"/>
      <c r="H915" s="41"/>
    </row>
    <row r="916" spans="1:8" s="2" customFormat="1" ht="16.899999999999999" customHeight="1">
      <c r="A916" s="36"/>
      <c r="B916" s="41"/>
      <c r="C916" s="252" t="s">
        <v>19</v>
      </c>
      <c r="D916" s="252" t="s">
        <v>75</v>
      </c>
      <c r="E916" s="19" t="s">
        <v>19</v>
      </c>
      <c r="F916" s="253">
        <v>0</v>
      </c>
      <c r="G916" s="36"/>
      <c r="H916" s="41"/>
    </row>
    <row r="917" spans="1:8" s="2" customFormat="1" ht="16.899999999999999" customHeight="1">
      <c r="A917" s="36"/>
      <c r="B917" s="41"/>
      <c r="C917" s="252" t="s">
        <v>19</v>
      </c>
      <c r="D917" s="252" t="s">
        <v>1529</v>
      </c>
      <c r="E917" s="19" t="s">
        <v>19</v>
      </c>
      <c r="F917" s="253">
        <v>0</v>
      </c>
      <c r="G917" s="36"/>
      <c r="H917" s="41"/>
    </row>
    <row r="918" spans="1:8" s="2" customFormat="1" ht="16.899999999999999" customHeight="1">
      <c r="A918" s="36"/>
      <c r="B918" s="41"/>
      <c r="C918" s="252" t="s">
        <v>19</v>
      </c>
      <c r="D918" s="252" t="s">
        <v>583</v>
      </c>
      <c r="E918" s="19" t="s">
        <v>19</v>
      </c>
      <c r="F918" s="253">
        <v>18</v>
      </c>
      <c r="G918" s="36"/>
      <c r="H918" s="41"/>
    </row>
    <row r="919" spans="1:8" s="2" customFormat="1" ht="16.899999999999999" customHeight="1">
      <c r="A919" s="36"/>
      <c r="B919" s="41"/>
      <c r="C919" s="252" t="s">
        <v>19</v>
      </c>
      <c r="D919" s="252" t="s">
        <v>1532</v>
      </c>
      <c r="E919" s="19" t="s">
        <v>19</v>
      </c>
      <c r="F919" s="253">
        <v>0</v>
      </c>
      <c r="G919" s="36"/>
      <c r="H919" s="41"/>
    </row>
    <row r="920" spans="1:8" s="2" customFormat="1" ht="16.899999999999999" customHeight="1">
      <c r="A920" s="36"/>
      <c r="B920" s="41"/>
      <c r="C920" s="252" t="s">
        <v>19</v>
      </c>
      <c r="D920" s="252" t="s">
        <v>75</v>
      </c>
      <c r="E920" s="19" t="s">
        <v>19</v>
      </c>
      <c r="F920" s="253">
        <v>0</v>
      </c>
      <c r="G920" s="36"/>
      <c r="H920" s="41"/>
    </row>
    <row r="921" spans="1:8" s="2" customFormat="1" ht="16.899999999999999" customHeight="1">
      <c r="A921" s="36"/>
      <c r="B921" s="41"/>
      <c r="C921" s="252" t="s">
        <v>19</v>
      </c>
      <c r="D921" s="252" t="s">
        <v>1535</v>
      </c>
      <c r="E921" s="19" t="s">
        <v>19</v>
      </c>
      <c r="F921" s="253">
        <v>0</v>
      </c>
      <c r="G921" s="36"/>
      <c r="H921" s="41"/>
    </row>
    <row r="922" spans="1:8" s="2" customFormat="1" ht="16.899999999999999" customHeight="1">
      <c r="A922" s="36"/>
      <c r="B922" s="41"/>
      <c r="C922" s="252" t="s">
        <v>19</v>
      </c>
      <c r="D922" s="252" t="s">
        <v>1563</v>
      </c>
      <c r="E922" s="19" t="s">
        <v>19</v>
      </c>
      <c r="F922" s="253">
        <v>32.9</v>
      </c>
      <c r="G922" s="36"/>
      <c r="H922" s="41"/>
    </row>
    <row r="923" spans="1:8" s="2" customFormat="1" ht="16.899999999999999" customHeight="1">
      <c r="A923" s="36"/>
      <c r="B923" s="41"/>
      <c r="C923" s="252" t="s">
        <v>19</v>
      </c>
      <c r="D923" s="252" t="s">
        <v>323</v>
      </c>
      <c r="E923" s="19" t="s">
        <v>19</v>
      </c>
      <c r="F923" s="253">
        <v>141.80000000000001</v>
      </c>
      <c r="G923" s="36"/>
      <c r="H923" s="41"/>
    </row>
    <row r="924" spans="1:8" s="2" customFormat="1" ht="16.899999999999999" customHeight="1">
      <c r="A924" s="36"/>
      <c r="B924" s="41"/>
      <c r="C924" s="254" t="s">
        <v>1328</v>
      </c>
      <c r="D924" s="36"/>
      <c r="E924" s="36"/>
      <c r="F924" s="36"/>
      <c r="G924" s="36"/>
      <c r="H924" s="41"/>
    </row>
    <row r="925" spans="1:8" s="2" customFormat="1" ht="16.899999999999999" customHeight="1">
      <c r="A925" s="36"/>
      <c r="B925" s="41"/>
      <c r="C925" s="252" t="s">
        <v>645</v>
      </c>
      <c r="D925" s="252" t="s">
        <v>1417</v>
      </c>
      <c r="E925" s="19" t="s">
        <v>96</v>
      </c>
      <c r="F925" s="253">
        <v>148.88999999999999</v>
      </c>
      <c r="G925" s="36"/>
      <c r="H925" s="41"/>
    </row>
    <row r="926" spans="1:8" s="2" customFormat="1" ht="16.899999999999999" customHeight="1">
      <c r="A926" s="36"/>
      <c r="B926" s="41"/>
      <c r="C926" s="248" t="s">
        <v>928</v>
      </c>
      <c r="D926" s="249" t="s">
        <v>929</v>
      </c>
      <c r="E926" s="250" t="s">
        <v>91</v>
      </c>
      <c r="F926" s="251">
        <v>123.2</v>
      </c>
      <c r="G926" s="36"/>
      <c r="H926" s="41"/>
    </row>
    <row r="927" spans="1:8" s="2" customFormat="1" ht="16.899999999999999" customHeight="1">
      <c r="A927" s="36"/>
      <c r="B927" s="41"/>
      <c r="C927" s="252" t="s">
        <v>19</v>
      </c>
      <c r="D927" s="252" t="s">
        <v>1522</v>
      </c>
      <c r="E927" s="19" t="s">
        <v>19</v>
      </c>
      <c r="F927" s="253">
        <v>0</v>
      </c>
      <c r="G927" s="36"/>
      <c r="H927" s="41"/>
    </row>
    <row r="928" spans="1:8" s="2" customFormat="1" ht="16.899999999999999" customHeight="1">
      <c r="A928" s="36"/>
      <c r="B928" s="41"/>
      <c r="C928" s="252" t="s">
        <v>19</v>
      </c>
      <c r="D928" s="252" t="s">
        <v>338</v>
      </c>
      <c r="E928" s="19" t="s">
        <v>19</v>
      </c>
      <c r="F928" s="253">
        <v>57</v>
      </c>
      <c r="G928" s="36"/>
      <c r="H928" s="41"/>
    </row>
    <row r="929" spans="1:8" s="2" customFormat="1" ht="16.899999999999999" customHeight="1">
      <c r="A929" s="36"/>
      <c r="B929" s="41"/>
      <c r="C929" s="252" t="s">
        <v>19</v>
      </c>
      <c r="D929" s="252" t="s">
        <v>1525</v>
      </c>
      <c r="E929" s="19" t="s">
        <v>19</v>
      </c>
      <c r="F929" s="253">
        <v>0</v>
      </c>
      <c r="G929" s="36"/>
      <c r="H929" s="41"/>
    </row>
    <row r="930" spans="1:8" s="2" customFormat="1" ht="16.899999999999999" customHeight="1">
      <c r="A930" s="36"/>
      <c r="B930" s="41"/>
      <c r="C930" s="252" t="s">
        <v>19</v>
      </c>
      <c r="D930" s="252" t="s">
        <v>479</v>
      </c>
      <c r="E930" s="19" t="s">
        <v>19</v>
      </c>
      <c r="F930" s="253">
        <v>11</v>
      </c>
      <c r="G930" s="36"/>
      <c r="H930" s="41"/>
    </row>
    <row r="931" spans="1:8" s="2" customFormat="1" ht="16.899999999999999" customHeight="1">
      <c r="A931" s="36"/>
      <c r="B931" s="41"/>
      <c r="C931" s="252" t="s">
        <v>19</v>
      </c>
      <c r="D931" s="252" t="s">
        <v>1527</v>
      </c>
      <c r="E931" s="19" t="s">
        <v>19</v>
      </c>
      <c r="F931" s="253">
        <v>0</v>
      </c>
      <c r="G931" s="36"/>
      <c r="H931" s="41"/>
    </row>
    <row r="932" spans="1:8" s="2" customFormat="1" ht="16.899999999999999" customHeight="1">
      <c r="A932" s="36"/>
      <c r="B932" s="41"/>
      <c r="C932" s="252" t="s">
        <v>19</v>
      </c>
      <c r="D932" s="252" t="s">
        <v>1402</v>
      </c>
      <c r="E932" s="19" t="s">
        <v>19</v>
      </c>
      <c r="F932" s="253">
        <v>13.5</v>
      </c>
      <c r="G932" s="36"/>
      <c r="H932" s="41"/>
    </row>
    <row r="933" spans="1:8" s="2" customFormat="1" ht="16.899999999999999" customHeight="1">
      <c r="A933" s="36"/>
      <c r="B933" s="41"/>
      <c r="C933" s="252" t="s">
        <v>19</v>
      </c>
      <c r="D933" s="252" t="s">
        <v>1529</v>
      </c>
      <c r="E933" s="19" t="s">
        <v>19</v>
      </c>
      <c r="F933" s="253">
        <v>0</v>
      </c>
      <c r="G933" s="36"/>
      <c r="H933" s="41"/>
    </row>
    <row r="934" spans="1:8" s="2" customFormat="1" ht="16.899999999999999" customHeight="1">
      <c r="A934" s="36"/>
      <c r="B934" s="41"/>
      <c r="C934" s="252" t="s">
        <v>19</v>
      </c>
      <c r="D934" s="252" t="s">
        <v>1564</v>
      </c>
      <c r="E934" s="19" t="s">
        <v>19</v>
      </c>
      <c r="F934" s="253">
        <v>22.4</v>
      </c>
      <c r="G934" s="36"/>
      <c r="H934" s="41"/>
    </row>
    <row r="935" spans="1:8" s="2" customFormat="1" ht="16.899999999999999" customHeight="1">
      <c r="A935" s="36"/>
      <c r="B935" s="41"/>
      <c r="C935" s="252" t="s">
        <v>19</v>
      </c>
      <c r="D935" s="252" t="s">
        <v>1532</v>
      </c>
      <c r="E935" s="19" t="s">
        <v>19</v>
      </c>
      <c r="F935" s="253">
        <v>0</v>
      </c>
      <c r="G935" s="36"/>
      <c r="H935" s="41"/>
    </row>
    <row r="936" spans="1:8" s="2" customFormat="1" ht="16.899999999999999" customHeight="1">
      <c r="A936" s="36"/>
      <c r="B936" s="41"/>
      <c r="C936" s="252" t="s">
        <v>19</v>
      </c>
      <c r="D936" s="252" t="s">
        <v>1357</v>
      </c>
      <c r="E936" s="19" t="s">
        <v>19</v>
      </c>
      <c r="F936" s="253">
        <v>10.4</v>
      </c>
      <c r="G936" s="36"/>
      <c r="H936" s="41"/>
    </row>
    <row r="937" spans="1:8" s="2" customFormat="1" ht="16.899999999999999" customHeight="1">
      <c r="A937" s="36"/>
      <c r="B937" s="41"/>
      <c r="C937" s="252" t="s">
        <v>19</v>
      </c>
      <c r="D937" s="252" t="s">
        <v>1535</v>
      </c>
      <c r="E937" s="19" t="s">
        <v>19</v>
      </c>
      <c r="F937" s="253">
        <v>0</v>
      </c>
      <c r="G937" s="36"/>
      <c r="H937" s="41"/>
    </row>
    <row r="938" spans="1:8" s="2" customFormat="1" ht="16.899999999999999" customHeight="1">
      <c r="A938" s="36"/>
      <c r="B938" s="41"/>
      <c r="C938" s="252" t="s">
        <v>19</v>
      </c>
      <c r="D938" s="252" t="s">
        <v>1540</v>
      </c>
      <c r="E938" s="19" t="s">
        <v>19</v>
      </c>
      <c r="F938" s="253">
        <v>8.9</v>
      </c>
      <c r="G938" s="36"/>
      <c r="H938" s="41"/>
    </row>
    <row r="939" spans="1:8" s="2" customFormat="1" ht="16.899999999999999" customHeight="1">
      <c r="A939" s="36"/>
      <c r="B939" s="41"/>
      <c r="C939" s="252" t="s">
        <v>19</v>
      </c>
      <c r="D939" s="252" t="s">
        <v>323</v>
      </c>
      <c r="E939" s="19" t="s">
        <v>19</v>
      </c>
      <c r="F939" s="253">
        <v>123.2</v>
      </c>
      <c r="G939" s="36"/>
      <c r="H939" s="41"/>
    </row>
    <row r="940" spans="1:8" s="2" customFormat="1" ht="16.899999999999999" customHeight="1">
      <c r="A940" s="36"/>
      <c r="B940" s="41"/>
      <c r="C940" s="254" t="s">
        <v>1328</v>
      </c>
      <c r="D940" s="36"/>
      <c r="E940" s="36"/>
      <c r="F940" s="36"/>
      <c r="G940" s="36"/>
      <c r="H940" s="41"/>
    </row>
    <row r="941" spans="1:8" s="2" customFormat="1" ht="16.899999999999999" customHeight="1">
      <c r="A941" s="36"/>
      <c r="B941" s="41"/>
      <c r="C941" s="252" t="s">
        <v>359</v>
      </c>
      <c r="D941" s="252" t="s">
        <v>1444</v>
      </c>
      <c r="E941" s="19" t="s">
        <v>91</v>
      </c>
      <c r="F941" s="253">
        <v>158.97</v>
      </c>
      <c r="G941" s="36"/>
      <c r="H941" s="41"/>
    </row>
    <row r="942" spans="1:8" s="2" customFormat="1" ht="16.899999999999999" customHeight="1">
      <c r="A942" s="36"/>
      <c r="B942" s="41"/>
      <c r="C942" s="248" t="s">
        <v>931</v>
      </c>
      <c r="D942" s="249" t="s">
        <v>144</v>
      </c>
      <c r="E942" s="250" t="s">
        <v>91</v>
      </c>
      <c r="F942" s="251">
        <v>28.2</v>
      </c>
      <c r="G942" s="36"/>
      <c r="H942" s="41"/>
    </row>
    <row r="943" spans="1:8" s="2" customFormat="1" ht="16.899999999999999" customHeight="1">
      <c r="A943" s="36"/>
      <c r="B943" s="41"/>
      <c r="C943" s="252" t="s">
        <v>19</v>
      </c>
      <c r="D943" s="252" t="s">
        <v>1522</v>
      </c>
      <c r="E943" s="19" t="s">
        <v>19</v>
      </c>
      <c r="F943" s="253">
        <v>0</v>
      </c>
      <c r="G943" s="36"/>
      <c r="H943" s="41"/>
    </row>
    <row r="944" spans="1:8" s="2" customFormat="1" ht="16.899999999999999" customHeight="1">
      <c r="A944" s="36"/>
      <c r="B944" s="41"/>
      <c r="C944" s="252" t="s">
        <v>19</v>
      </c>
      <c r="D944" s="252" t="s">
        <v>1565</v>
      </c>
      <c r="E944" s="19" t="s">
        <v>19</v>
      </c>
      <c r="F944" s="253">
        <v>20.399999999999999</v>
      </c>
      <c r="G944" s="36"/>
      <c r="H944" s="41"/>
    </row>
    <row r="945" spans="1:8" s="2" customFormat="1" ht="16.899999999999999" customHeight="1">
      <c r="A945" s="36"/>
      <c r="B945" s="41"/>
      <c r="C945" s="252" t="s">
        <v>19</v>
      </c>
      <c r="D945" s="252" t="s">
        <v>1525</v>
      </c>
      <c r="E945" s="19" t="s">
        <v>19</v>
      </c>
      <c r="F945" s="253">
        <v>0</v>
      </c>
      <c r="G945" s="36"/>
      <c r="H945" s="41"/>
    </row>
    <row r="946" spans="1:8" s="2" customFormat="1" ht="16.899999999999999" customHeight="1">
      <c r="A946" s="36"/>
      <c r="B946" s="41"/>
      <c r="C946" s="252" t="s">
        <v>19</v>
      </c>
      <c r="D946" s="252" t="s">
        <v>1335</v>
      </c>
      <c r="E946" s="19" t="s">
        <v>19</v>
      </c>
      <c r="F946" s="253">
        <v>1.1000000000000001</v>
      </c>
      <c r="G946" s="36"/>
      <c r="H946" s="41"/>
    </row>
    <row r="947" spans="1:8" s="2" customFormat="1" ht="16.899999999999999" customHeight="1">
      <c r="A947" s="36"/>
      <c r="B947" s="41"/>
      <c r="C947" s="252" t="s">
        <v>19</v>
      </c>
      <c r="D947" s="252" t="s">
        <v>1527</v>
      </c>
      <c r="E947" s="19" t="s">
        <v>19</v>
      </c>
      <c r="F947" s="253">
        <v>0</v>
      </c>
      <c r="G947" s="36"/>
      <c r="H947" s="41"/>
    </row>
    <row r="948" spans="1:8" s="2" customFormat="1" ht="16.899999999999999" customHeight="1">
      <c r="A948" s="36"/>
      <c r="B948" s="41"/>
      <c r="C948" s="252" t="s">
        <v>19</v>
      </c>
      <c r="D948" s="252" t="s">
        <v>1566</v>
      </c>
      <c r="E948" s="19" t="s">
        <v>19</v>
      </c>
      <c r="F948" s="253">
        <v>2.2000000000000002</v>
      </c>
      <c r="G948" s="36"/>
      <c r="H948" s="41"/>
    </row>
    <row r="949" spans="1:8" s="2" customFormat="1" ht="16.899999999999999" customHeight="1">
      <c r="A949" s="36"/>
      <c r="B949" s="41"/>
      <c r="C949" s="252" t="s">
        <v>19</v>
      </c>
      <c r="D949" s="252" t="s">
        <v>1529</v>
      </c>
      <c r="E949" s="19" t="s">
        <v>19</v>
      </c>
      <c r="F949" s="253">
        <v>0</v>
      </c>
      <c r="G949" s="36"/>
      <c r="H949" s="41"/>
    </row>
    <row r="950" spans="1:8" s="2" customFormat="1" ht="16.899999999999999" customHeight="1">
      <c r="A950" s="36"/>
      <c r="B950" s="41"/>
      <c r="C950" s="252" t="s">
        <v>19</v>
      </c>
      <c r="D950" s="252" t="s">
        <v>1567</v>
      </c>
      <c r="E950" s="19" t="s">
        <v>19</v>
      </c>
      <c r="F950" s="253">
        <v>3.4</v>
      </c>
      <c r="G950" s="36"/>
      <c r="H950" s="41"/>
    </row>
    <row r="951" spans="1:8" s="2" customFormat="1" ht="16.899999999999999" customHeight="1">
      <c r="A951" s="36"/>
      <c r="B951" s="41"/>
      <c r="C951" s="252" t="s">
        <v>19</v>
      </c>
      <c r="D951" s="252" t="s">
        <v>1532</v>
      </c>
      <c r="E951" s="19" t="s">
        <v>19</v>
      </c>
      <c r="F951" s="253">
        <v>0</v>
      </c>
      <c r="G951" s="36"/>
      <c r="H951" s="41"/>
    </row>
    <row r="952" spans="1:8" s="2" customFormat="1" ht="16.899999999999999" customHeight="1">
      <c r="A952" s="36"/>
      <c r="B952" s="41"/>
      <c r="C952" s="252" t="s">
        <v>19</v>
      </c>
      <c r="D952" s="252" t="s">
        <v>75</v>
      </c>
      <c r="E952" s="19" t="s">
        <v>19</v>
      </c>
      <c r="F952" s="253">
        <v>0</v>
      </c>
      <c r="G952" s="36"/>
      <c r="H952" s="41"/>
    </row>
    <row r="953" spans="1:8" s="2" customFormat="1" ht="16.899999999999999" customHeight="1">
      <c r="A953" s="36"/>
      <c r="B953" s="41"/>
      <c r="C953" s="252" t="s">
        <v>19</v>
      </c>
      <c r="D953" s="252" t="s">
        <v>1535</v>
      </c>
      <c r="E953" s="19" t="s">
        <v>19</v>
      </c>
      <c r="F953" s="253">
        <v>0</v>
      </c>
      <c r="G953" s="36"/>
      <c r="H953" s="41"/>
    </row>
    <row r="954" spans="1:8" s="2" customFormat="1" ht="16.899999999999999" customHeight="1">
      <c r="A954" s="36"/>
      <c r="B954" s="41"/>
      <c r="C954" s="252" t="s">
        <v>19</v>
      </c>
      <c r="D954" s="252" t="s">
        <v>1335</v>
      </c>
      <c r="E954" s="19" t="s">
        <v>19</v>
      </c>
      <c r="F954" s="253">
        <v>1.1000000000000001</v>
      </c>
      <c r="G954" s="36"/>
      <c r="H954" s="41"/>
    </row>
    <row r="955" spans="1:8" s="2" customFormat="1" ht="16.899999999999999" customHeight="1">
      <c r="A955" s="36"/>
      <c r="B955" s="41"/>
      <c r="C955" s="252" t="s">
        <v>19</v>
      </c>
      <c r="D955" s="252" t="s">
        <v>323</v>
      </c>
      <c r="E955" s="19" t="s">
        <v>19</v>
      </c>
      <c r="F955" s="253">
        <v>28.2</v>
      </c>
      <c r="G955" s="36"/>
      <c r="H955" s="41"/>
    </row>
    <row r="956" spans="1:8" s="2" customFormat="1" ht="16.899999999999999" customHeight="1">
      <c r="A956" s="36"/>
      <c r="B956" s="41"/>
      <c r="C956" s="254" t="s">
        <v>1328</v>
      </c>
      <c r="D956" s="36"/>
      <c r="E956" s="36"/>
      <c r="F956" s="36"/>
      <c r="G956" s="36"/>
      <c r="H956" s="41"/>
    </row>
    <row r="957" spans="1:8" s="2" customFormat="1" ht="16.899999999999999" customHeight="1">
      <c r="A957" s="36"/>
      <c r="B957" s="41"/>
      <c r="C957" s="252" t="s">
        <v>359</v>
      </c>
      <c r="D957" s="252" t="s">
        <v>1444</v>
      </c>
      <c r="E957" s="19" t="s">
        <v>91</v>
      </c>
      <c r="F957" s="253">
        <v>158.97</v>
      </c>
      <c r="G957" s="36"/>
      <c r="H957" s="41"/>
    </row>
    <row r="958" spans="1:8" s="2" customFormat="1" ht="16.899999999999999" customHeight="1">
      <c r="A958" s="36"/>
      <c r="B958" s="41"/>
      <c r="C958" s="248" t="s">
        <v>933</v>
      </c>
      <c r="D958" s="249" t="s">
        <v>934</v>
      </c>
      <c r="E958" s="250" t="s">
        <v>91</v>
      </c>
      <c r="F958" s="251">
        <v>1654.1</v>
      </c>
      <c r="G958" s="36"/>
      <c r="H958" s="41"/>
    </row>
    <row r="959" spans="1:8" s="2" customFormat="1" ht="16.899999999999999" customHeight="1">
      <c r="A959" s="36"/>
      <c r="B959" s="41"/>
      <c r="C959" s="252" t="s">
        <v>19</v>
      </c>
      <c r="D959" s="252" t="s">
        <v>1522</v>
      </c>
      <c r="E959" s="19" t="s">
        <v>19</v>
      </c>
      <c r="F959" s="253">
        <v>0</v>
      </c>
      <c r="G959" s="36"/>
      <c r="H959" s="41"/>
    </row>
    <row r="960" spans="1:8" s="2" customFormat="1" ht="16.899999999999999" customHeight="1">
      <c r="A960" s="36"/>
      <c r="B960" s="41"/>
      <c r="C960" s="252" t="s">
        <v>19</v>
      </c>
      <c r="D960" s="252" t="s">
        <v>1568</v>
      </c>
      <c r="E960" s="19" t="s">
        <v>19</v>
      </c>
      <c r="F960" s="253">
        <v>856</v>
      </c>
      <c r="G960" s="36"/>
      <c r="H960" s="41"/>
    </row>
    <row r="961" spans="1:8" s="2" customFormat="1" ht="16.899999999999999" customHeight="1">
      <c r="A961" s="36"/>
      <c r="B961" s="41"/>
      <c r="C961" s="252" t="s">
        <v>19</v>
      </c>
      <c r="D961" s="252" t="s">
        <v>1569</v>
      </c>
      <c r="E961" s="19" t="s">
        <v>19</v>
      </c>
      <c r="F961" s="253">
        <v>173.4</v>
      </c>
      <c r="G961" s="36"/>
      <c r="H961" s="41"/>
    </row>
    <row r="962" spans="1:8" s="2" customFormat="1" ht="16.899999999999999" customHeight="1">
      <c r="A962" s="36"/>
      <c r="B962" s="41"/>
      <c r="C962" s="252" t="s">
        <v>19</v>
      </c>
      <c r="D962" s="252" t="s">
        <v>1314</v>
      </c>
      <c r="E962" s="19" t="s">
        <v>19</v>
      </c>
      <c r="F962" s="253">
        <v>1029.4000000000001</v>
      </c>
      <c r="G962" s="36"/>
      <c r="H962" s="41"/>
    </row>
    <row r="963" spans="1:8" s="2" customFormat="1" ht="16.899999999999999" customHeight="1">
      <c r="A963" s="36"/>
      <c r="B963" s="41"/>
      <c r="C963" s="252" t="s">
        <v>19</v>
      </c>
      <c r="D963" s="252" t="s">
        <v>1525</v>
      </c>
      <c r="E963" s="19" t="s">
        <v>19</v>
      </c>
      <c r="F963" s="253">
        <v>0</v>
      </c>
      <c r="G963" s="36"/>
      <c r="H963" s="41"/>
    </row>
    <row r="964" spans="1:8" s="2" customFormat="1" ht="16.899999999999999" customHeight="1">
      <c r="A964" s="36"/>
      <c r="B964" s="41"/>
      <c r="C964" s="252" t="s">
        <v>19</v>
      </c>
      <c r="D964" s="252" t="s">
        <v>1570</v>
      </c>
      <c r="E964" s="19" t="s">
        <v>19</v>
      </c>
      <c r="F964" s="253">
        <v>86.9</v>
      </c>
      <c r="G964" s="36"/>
      <c r="H964" s="41"/>
    </row>
    <row r="965" spans="1:8" s="2" customFormat="1" ht="16.899999999999999" customHeight="1">
      <c r="A965" s="36"/>
      <c r="B965" s="41"/>
      <c r="C965" s="252" t="s">
        <v>19</v>
      </c>
      <c r="D965" s="252" t="s">
        <v>571</v>
      </c>
      <c r="E965" s="19" t="s">
        <v>19</v>
      </c>
      <c r="F965" s="253">
        <v>22</v>
      </c>
      <c r="G965" s="36"/>
      <c r="H965" s="41"/>
    </row>
    <row r="966" spans="1:8" s="2" customFormat="1" ht="16.899999999999999" customHeight="1">
      <c r="A966" s="36"/>
      <c r="B966" s="41"/>
      <c r="C966" s="252" t="s">
        <v>19</v>
      </c>
      <c r="D966" s="252" t="s">
        <v>1314</v>
      </c>
      <c r="E966" s="19" t="s">
        <v>19</v>
      </c>
      <c r="F966" s="253">
        <v>108.9</v>
      </c>
      <c r="G966" s="36"/>
      <c r="H966" s="41"/>
    </row>
    <row r="967" spans="1:8" s="2" customFormat="1" ht="16.899999999999999" customHeight="1">
      <c r="A967" s="36"/>
      <c r="B967" s="41"/>
      <c r="C967" s="252" t="s">
        <v>19</v>
      </c>
      <c r="D967" s="252" t="s">
        <v>1527</v>
      </c>
      <c r="E967" s="19" t="s">
        <v>19</v>
      </c>
      <c r="F967" s="253">
        <v>0</v>
      </c>
      <c r="G967" s="36"/>
      <c r="H967" s="41"/>
    </row>
    <row r="968" spans="1:8" s="2" customFormat="1" ht="16.899999999999999" customHeight="1">
      <c r="A968" s="36"/>
      <c r="B968" s="41"/>
      <c r="C968" s="252" t="s">
        <v>19</v>
      </c>
      <c r="D968" s="252" t="s">
        <v>1571</v>
      </c>
      <c r="E968" s="19" t="s">
        <v>19</v>
      </c>
      <c r="F968" s="253">
        <v>66.8</v>
      </c>
      <c r="G968" s="36"/>
      <c r="H968" s="41"/>
    </row>
    <row r="969" spans="1:8" s="2" customFormat="1" ht="16.899999999999999" customHeight="1">
      <c r="A969" s="36"/>
      <c r="B969" s="41"/>
      <c r="C969" s="252" t="s">
        <v>19</v>
      </c>
      <c r="D969" s="252" t="s">
        <v>1352</v>
      </c>
      <c r="E969" s="19" t="s">
        <v>19</v>
      </c>
      <c r="F969" s="253">
        <v>14.2</v>
      </c>
      <c r="G969" s="36"/>
      <c r="H969" s="41"/>
    </row>
    <row r="970" spans="1:8" s="2" customFormat="1" ht="16.899999999999999" customHeight="1">
      <c r="A970" s="36"/>
      <c r="B970" s="41"/>
      <c r="C970" s="252" t="s">
        <v>19</v>
      </c>
      <c r="D970" s="252" t="s">
        <v>1314</v>
      </c>
      <c r="E970" s="19" t="s">
        <v>19</v>
      </c>
      <c r="F970" s="253">
        <v>81</v>
      </c>
      <c r="G970" s="36"/>
      <c r="H970" s="41"/>
    </row>
    <row r="971" spans="1:8" s="2" customFormat="1" ht="16.899999999999999" customHeight="1">
      <c r="A971" s="36"/>
      <c r="B971" s="41"/>
      <c r="C971" s="252" t="s">
        <v>19</v>
      </c>
      <c r="D971" s="252" t="s">
        <v>1529</v>
      </c>
      <c r="E971" s="19" t="s">
        <v>19</v>
      </c>
      <c r="F971" s="253">
        <v>0</v>
      </c>
      <c r="G971" s="36"/>
      <c r="H971" s="41"/>
    </row>
    <row r="972" spans="1:8" s="2" customFormat="1" ht="16.899999999999999" customHeight="1">
      <c r="A972" s="36"/>
      <c r="B972" s="41"/>
      <c r="C972" s="252" t="s">
        <v>19</v>
      </c>
      <c r="D972" s="252" t="s">
        <v>1241</v>
      </c>
      <c r="E972" s="19" t="s">
        <v>19</v>
      </c>
      <c r="F972" s="253">
        <v>107</v>
      </c>
      <c r="G972" s="36"/>
      <c r="H972" s="41"/>
    </row>
    <row r="973" spans="1:8" s="2" customFormat="1" ht="16.899999999999999" customHeight="1">
      <c r="A973" s="36"/>
      <c r="B973" s="41"/>
      <c r="C973" s="252" t="s">
        <v>19</v>
      </c>
      <c r="D973" s="252" t="s">
        <v>1572</v>
      </c>
      <c r="E973" s="19" t="s">
        <v>19</v>
      </c>
      <c r="F973" s="253">
        <v>13.4</v>
      </c>
      <c r="G973" s="36"/>
      <c r="H973" s="41"/>
    </row>
    <row r="974" spans="1:8" s="2" customFormat="1" ht="16.899999999999999" customHeight="1">
      <c r="A974" s="36"/>
      <c r="B974" s="41"/>
      <c r="C974" s="252" t="s">
        <v>19</v>
      </c>
      <c r="D974" s="252" t="s">
        <v>1314</v>
      </c>
      <c r="E974" s="19" t="s">
        <v>19</v>
      </c>
      <c r="F974" s="253">
        <v>120.4</v>
      </c>
      <c r="G974" s="36"/>
      <c r="H974" s="41"/>
    </row>
    <row r="975" spans="1:8" s="2" customFormat="1" ht="16.899999999999999" customHeight="1">
      <c r="A975" s="36"/>
      <c r="B975" s="41"/>
      <c r="C975" s="252" t="s">
        <v>19</v>
      </c>
      <c r="D975" s="252" t="s">
        <v>1532</v>
      </c>
      <c r="E975" s="19" t="s">
        <v>19</v>
      </c>
      <c r="F975" s="253">
        <v>0</v>
      </c>
      <c r="G975" s="36"/>
      <c r="H975" s="41"/>
    </row>
    <row r="976" spans="1:8" s="2" customFormat="1" ht="16.899999999999999" customHeight="1">
      <c r="A976" s="36"/>
      <c r="B976" s="41"/>
      <c r="C976" s="252" t="s">
        <v>19</v>
      </c>
      <c r="D976" s="252" t="s">
        <v>1573</v>
      </c>
      <c r="E976" s="19" t="s">
        <v>19</v>
      </c>
      <c r="F976" s="253">
        <v>50.8</v>
      </c>
      <c r="G976" s="36"/>
      <c r="H976" s="41"/>
    </row>
    <row r="977" spans="1:8" s="2" customFormat="1" ht="16.899999999999999" customHeight="1">
      <c r="A977" s="36"/>
      <c r="B977" s="41"/>
      <c r="C977" s="252" t="s">
        <v>19</v>
      </c>
      <c r="D977" s="252" t="s">
        <v>1534</v>
      </c>
      <c r="E977" s="19" t="s">
        <v>19</v>
      </c>
      <c r="F977" s="253">
        <v>0.8</v>
      </c>
      <c r="G977" s="36"/>
      <c r="H977" s="41"/>
    </row>
    <row r="978" spans="1:8" s="2" customFormat="1" ht="16.899999999999999" customHeight="1">
      <c r="A978" s="36"/>
      <c r="B978" s="41"/>
      <c r="C978" s="252" t="s">
        <v>19</v>
      </c>
      <c r="D978" s="252" t="s">
        <v>1314</v>
      </c>
      <c r="E978" s="19" t="s">
        <v>19</v>
      </c>
      <c r="F978" s="253">
        <v>51.6</v>
      </c>
      <c r="G978" s="36"/>
      <c r="H978" s="41"/>
    </row>
    <row r="979" spans="1:8" s="2" customFormat="1" ht="16.899999999999999" customHeight="1">
      <c r="A979" s="36"/>
      <c r="B979" s="41"/>
      <c r="C979" s="252" t="s">
        <v>19</v>
      </c>
      <c r="D979" s="252" t="s">
        <v>1535</v>
      </c>
      <c r="E979" s="19" t="s">
        <v>19</v>
      </c>
      <c r="F979" s="253">
        <v>0</v>
      </c>
      <c r="G979" s="36"/>
      <c r="H979" s="41"/>
    </row>
    <row r="980" spans="1:8" s="2" customFormat="1" ht="16.899999999999999" customHeight="1">
      <c r="A980" s="36"/>
      <c r="B980" s="41"/>
      <c r="C980" s="252" t="s">
        <v>19</v>
      </c>
      <c r="D980" s="252" t="s">
        <v>1574</v>
      </c>
      <c r="E980" s="19" t="s">
        <v>19</v>
      </c>
      <c r="F980" s="253">
        <v>213.3</v>
      </c>
      <c r="G980" s="36"/>
      <c r="H980" s="41"/>
    </row>
    <row r="981" spans="1:8" s="2" customFormat="1" ht="16.899999999999999" customHeight="1">
      <c r="A981" s="36"/>
      <c r="B981" s="41"/>
      <c r="C981" s="252" t="s">
        <v>19</v>
      </c>
      <c r="D981" s="252" t="s">
        <v>1575</v>
      </c>
      <c r="E981" s="19" t="s">
        <v>19</v>
      </c>
      <c r="F981" s="253">
        <v>49.5</v>
      </c>
      <c r="G981" s="36"/>
      <c r="H981" s="41"/>
    </row>
    <row r="982" spans="1:8" s="2" customFormat="1" ht="16.899999999999999" customHeight="1">
      <c r="A982" s="36"/>
      <c r="B982" s="41"/>
      <c r="C982" s="252" t="s">
        <v>19</v>
      </c>
      <c r="D982" s="252" t="s">
        <v>1314</v>
      </c>
      <c r="E982" s="19" t="s">
        <v>19</v>
      </c>
      <c r="F982" s="253">
        <v>262.8</v>
      </c>
      <c r="G982" s="36"/>
      <c r="H982" s="41"/>
    </row>
    <row r="983" spans="1:8" s="2" customFormat="1" ht="16.899999999999999" customHeight="1">
      <c r="A983" s="36"/>
      <c r="B983" s="41"/>
      <c r="C983" s="252" t="s">
        <v>19</v>
      </c>
      <c r="D983" s="252" t="s">
        <v>323</v>
      </c>
      <c r="E983" s="19" t="s">
        <v>19</v>
      </c>
      <c r="F983" s="253">
        <v>1654.1</v>
      </c>
      <c r="G983" s="36"/>
      <c r="H983" s="41"/>
    </row>
    <row r="984" spans="1:8" s="2" customFormat="1" ht="16.899999999999999" customHeight="1">
      <c r="A984" s="36"/>
      <c r="B984" s="41"/>
      <c r="C984" s="254" t="s">
        <v>1328</v>
      </c>
      <c r="D984" s="36"/>
      <c r="E984" s="36"/>
      <c r="F984" s="36"/>
      <c r="G984" s="36"/>
      <c r="H984" s="41"/>
    </row>
    <row r="985" spans="1:8" s="2" customFormat="1" ht="16.899999999999999" customHeight="1">
      <c r="A985" s="36"/>
      <c r="B985" s="41"/>
      <c r="C985" s="252" t="s">
        <v>346</v>
      </c>
      <c r="D985" s="252" t="s">
        <v>1456</v>
      </c>
      <c r="E985" s="19" t="s">
        <v>91</v>
      </c>
      <c r="F985" s="253">
        <v>1654.1</v>
      </c>
      <c r="G985" s="36"/>
      <c r="H985" s="41"/>
    </row>
    <row r="986" spans="1:8" s="2" customFormat="1" ht="16.899999999999999" customHeight="1">
      <c r="A986" s="36"/>
      <c r="B986" s="41"/>
      <c r="C986" s="252" t="s">
        <v>354</v>
      </c>
      <c r="D986" s="252" t="s">
        <v>1457</v>
      </c>
      <c r="E986" s="19" t="s">
        <v>91</v>
      </c>
      <c r="F986" s="253">
        <v>1654.1</v>
      </c>
      <c r="G986" s="36"/>
      <c r="H986" s="41"/>
    </row>
    <row r="987" spans="1:8" s="2" customFormat="1" ht="16.899999999999999" customHeight="1">
      <c r="A987" s="36"/>
      <c r="B987" s="41"/>
      <c r="C987" s="252" t="s">
        <v>373</v>
      </c>
      <c r="D987" s="252" t="s">
        <v>1458</v>
      </c>
      <c r="E987" s="19" t="s">
        <v>91</v>
      </c>
      <c r="F987" s="253">
        <v>1654.1</v>
      </c>
      <c r="G987" s="36"/>
      <c r="H987" s="41"/>
    </row>
    <row r="988" spans="1:8" s="2" customFormat="1" ht="16.899999999999999" customHeight="1">
      <c r="A988" s="36"/>
      <c r="B988" s="41"/>
      <c r="C988" s="252" t="s">
        <v>378</v>
      </c>
      <c r="D988" s="252" t="s">
        <v>1459</v>
      </c>
      <c r="E988" s="19" t="s">
        <v>91</v>
      </c>
      <c r="F988" s="253">
        <v>827.05</v>
      </c>
      <c r="G988" s="36"/>
      <c r="H988" s="41"/>
    </row>
    <row r="989" spans="1:8" s="2" customFormat="1" ht="22.5">
      <c r="A989" s="36"/>
      <c r="B989" s="41"/>
      <c r="C989" s="252" t="s">
        <v>786</v>
      </c>
      <c r="D989" s="252" t="s">
        <v>1469</v>
      </c>
      <c r="E989" s="19" t="s">
        <v>91</v>
      </c>
      <c r="F989" s="253">
        <v>1734.1</v>
      </c>
      <c r="G989" s="36"/>
      <c r="H989" s="41"/>
    </row>
    <row r="990" spans="1:8" s="2" customFormat="1" ht="22.5">
      <c r="A990" s="36"/>
      <c r="B990" s="41"/>
      <c r="C990" s="252" t="s">
        <v>806</v>
      </c>
      <c r="D990" s="252" t="s">
        <v>1470</v>
      </c>
      <c r="E990" s="19" t="s">
        <v>91</v>
      </c>
      <c r="F990" s="253">
        <v>1734.1</v>
      </c>
      <c r="G990" s="36"/>
      <c r="H990" s="41"/>
    </row>
    <row r="991" spans="1:8" s="2" customFormat="1" ht="16.899999999999999" customHeight="1">
      <c r="A991" s="36"/>
      <c r="B991" s="41"/>
      <c r="C991" s="248" t="s">
        <v>938</v>
      </c>
      <c r="D991" s="249" t="s">
        <v>939</v>
      </c>
      <c r="E991" s="250" t="s">
        <v>91</v>
      </c>
      <c r="F991" s="251">
        <v>391.3</v>
      </c>
      <c r="G991" s="36"/>
      <c r="H991" s="41"/>
    </row>
    <row r="992" spans="1:8" s="2" customFormat="1" ht="16.899999999999999" customHeight="1">
      <c r="A992" s="36"/>
      <c r="B992" s="41"/>
      <c r="C992" s="252" t="s">
        <v>19</v>
      </c>
      <c r="D992" s="252" t="s">
        <v>1522</v>
      </c>
      <c r="E992" s="19" t="s">
        <v>19</v>
      </c>
      <c r="F992" s="253">
        <v>0</v>
      </c>
      <c r="G992" s="36"/>
      <c r="H992" s="41"/>
    </row>
    <row r="993" spans="1:8" s="2" customFormat="1" ht="16.899999999999999" customHeight="1">
      <c r="A993" s="36"/>
      <c r="B993" s="41"/>
      <c r="C993" s="252" t="s">
        <v>19</v>
      </c>
      <c r="D993" s="252" t="s">
        <v>1576</v>
      </c>
      <c r="E993" s="19" t="s">
        <v>19</v>
      </c>
      <c r="F993" s="253">
        <v>243.1</v>
      </c>
      <c r="G993" s="36"/>
      <c r="H993" s="41"/>
    </row>
    <row r="994" spans="1:8" s="2" customFormat="1" ht="16.899999999999999" customHeight="1">
      <c r="A994" s="36"/>
      <c r="B994" s="41"/>
      <c r="C994" s="252" t="s">
        <v>19</v>
      </c>
      <c r="D994" s="252" t="s">
        <v>1525</v>
      </c>
      <c r="E994" s="19" t="s">
        <v>19</v>
      </c>
      <c r="F994" s="253">
        <v>0</v>
      </c>
      <c r="G994" s="36"/>
      <c r="H994" s="41"/>
    </row>
    <row r="995" spans="1:8" s="2" customFormat="1" ht="16.899999999999999" customHeight="1">
      <c r="A995" s="36"/>
      <c r="B995" s="41"/>
      <c r="C995" s="252" t="s">
        <v>19</v>
      </c>
      <c r="D995" s="252" t="s">
        <v>1556</v>
      </c>
      <c r="E995" s="19" t="s">
        <v>19</v>
      </c>
      <c r="F995" s="253">
        <v>19.2</v>
      </c>
      <c r="G995" s="36"/>
      <c r="H995" s="41"/>
    </row>
    <row r="996" spans="1:8" s="2" customFormat="1" ht="16.899999999999999" customHeight="1">
      <c r="A996" s="36"/>
      <c r="B996" s="41"/>
      <c r="C996" s="252" t="s">
        <v>19</v>
      </c>
      <c r="D996" s="252" t="s">
        <v>1527</v>
      </c>
      <c r="E996" s="19" t="s">
        <v>19</v>
      </c>
      <c r="F996" s="253">
        <v>0</v>
      </c>
      <c r="G996" s="36"/>
      <c r="H996" s="41"/>
    </row>
    <row r="997" spans="1:8" s="2" customFormat="1" ht="16.899999999999999" customHeight="1">
      <c r="A997" s="36"/>
      <c r="B997" s="41"/>
      <c r="C997" s="252" t="s">
        <v>19</v>
      </c>
      <c r="D997" s="252" t="s">
        <v>1577</v>
      </c>
      <c r="E997" s="19" t="s">
        <v>19</v>
      </c>
      <c r="F997" s="253">
        <v>28.5</v>
      </c>
      <c r="G997" s="36"/>
      <c r="H997" s="41"/>
    </row>
    <row r="998" spans="1:8" s="2" customFormat="1" ht="16.899999999999999" customHeight="1">
      <c r="A998" s="36"/>
      <c r="B998" s="41"/>
      <c r="C998" s="252" t="s">
        <v>19</v>
      </c>
      <c r="D998" s="252" t="s">
        <v>1529</v>
      </c>
      <c r="E998" s="19" t="s">
        <v>19</v>
      </c>
      <c r="F998" s="253">
        <v>0</v>
      </c>
      <c r="G998" s="36"/>
      <c r="H998" s="41"/>
    </row>
    <row r="999" spans="1:8" s="2" customFormat="1" ht="16.899999999999999" customHeight="1">
      <c r="A999" s="36"/>
      <c r="B999" s="41"/>
      <c r="C999" s="252" t="s">
        <v>19</v>
      </c>
      <c r="D999" s="252" t="s">
        <v>1578</v>
      </c>
      <c r="E999" s="19" t="s">
        <v>19</v>
      </c>
      <c r="F999" s="253">
        <v>37.5</v>
      </c>
      <c r="G999" s="36"/>
      <c r="H999" s="41"/>
    </row>
    <row r="1000" spans="1:8" s="2" customFormat="1" ht="16.899999999999999" customHeight="1">
      <c r="A1000" s="36"/>
      <c r="B1000" s="41"/>
      <c r="C1000" s="252" t="s">
        <v>19</v>
      </c>
      <c r="D1000" s="252" t="s">
        <v>1532</v>
      </c>
      <c r="E1000" s="19" t="s">
        <v>19</v>
      </c>
      <c r="F1000" s="253">
        <v>0</v>
      </c>
      <c r="G1000" s="36"/>
      <c r="H1000" s="41"/>
    </row>
    <row r="1001" spans="1:8" s="2" customFormat="1" ht="16.899999999999999" customHeight="1">
      <c r="A1001" s="36"/>
      <c r="B1001" s="41"/>
      <c r="C1001" s="252" t="s">
        <v>19</v>
      </c>
      <c r="D1001" s="252" t="s">
        <v>1579</v>
      </c>
      <c r="E1001" s="19" t="s">
        <v>19</v>
      </c>
      <c r="F1001" s="253">
        <v>10.9</v>
      </c>
      <c r="G1001" s="36"/>
      <c r="H1001" s="41"/>
    </row>
    <row r="1002" spans="1:8" s="2" customFormat="1" ht="16.899999999999999" customHeight="1">
      <c r="A1002" s="36"/>
      <c r="B1002" s="41"/>
      <c r="C1002" s="252" t="s">
        <v>19</v>
      </c>
      <c r="D1002" s="252" t="s">
        <v>1535</v>
      </c>
      <c r="E1002" s="19" t="s">
        <v>19</v>
      </c>
      <c r="F1002" s="253">
        <v>0</v>
      </c>
      <c r="G1002" s="36"/>
      <c r="H1002" s="41"/>
    </row>
    <row r="1003" spans="1:8" s="2" customFormat="1" ht="16.899999999999999" customHeight="1">
      <c r="A1003" s="36"/>
      <c r="B1003" s="41"/>
      <c r="C1003" s="252" t="s">
        <v>19</v>
      </c>
      <c r="D1003" s="252" t="s">
        <v>1580</v>
      </c>
      <c r="E1003" s="19" t="s">
        <v>19</v>
      </c>
      <c r="F1003" s="253">
        <v>52.1</v>
      </c>
      <c r="G1003" s="36"/>
      <c r="H1003" s="41"/>
    </row>
    <row r="1004" spans="1:8" s="2" customFormat="1" ht="16.899999999999999" customHeight="1">
      <c r="A1004" s="36"/>
      <c r="B1004" s="41"/>
      <c r="C1004" s="252" t="s">
        <v>19</v>
      </c>
      <c r="D1004" s="252" t="s">
        <v>323</v>
      </c>
      <c r="E1004" s="19" t="s">
        <v>19</v>
      </c>
      <c r="F1004" s="253">
        <v>391.3</v>
      </c>
      <c r="G1004" s="36"/>
      <c r="H1004" s="41"/>
    </row>
    <row r="1005" spans="1:8" s="2" customFormat="1" ht="16.899999999999999" customHeight="1">
      <c r="A1005" s="36"/>
      <c r="B1005" s="41"/>
      <c r="C1005" s="254" t="s">
        <v>1328</v>
      </c>
      <c r="D1005" s="36"/>
      <c r="E1005" s="36"/>
      <c r="F1005" s="36"/>
      <c r="G1005" s="36"/>
      <c r="H1005" s="41"/>
    </row>
    <row r="1006" spans="1:8" s="2" customFormat="1" ht="16.899999999999999" customHeight="1">
      <c r="A1006" s="36"/>
      <c r="B1006" s="41"/>
      <c r="C1006" s="252" t="s">
        <v>378</v>
      </c>
      <c r="D1006" s="252" t="s">
        <v>1459</v>
      </c>
      <c r="E1006" s="19" t="s">
        <v>91</v>
      </c>
      <c r="F1006" s="253">
        <v>391.3</v>
      </c>
      <c r="G1006" s="36"/>
      <c r="H1006" s="41"/>
    </row>
    <row r="1007" spans="1:8" s="2" customFormat="1" ht="16.899999999999999" customHeight="1">
      <c r="A1007" s="36"/>
      <c r="B1007" s="41"/>
      <c r="C1007" s="248" t="s">
        <v>941</v>
      </c>
      <c r="D1007" s="249" t="s">
        <v>902</v>
      </c>
      <c r="E1007" s="250" t="s">
        <v>96</v>
      </c>
      <c r="F1007" s="251">
        <v>7.5</v>
      </c>
      <c r="G1007" s="36"/>
      <c r="H1007" s="41"/>
    </row>
    <row r="1008" spans="1:8" s="2" customFormat="1" ht="16.899999999999999" customHeight="1">
      <c r="A1008" s="36"/>
      <c r="B1008" s="41"/>
      <c r="C1008" s="252" t="s">
        <v>19</v>
      </c>
      <c r="D1008" s="252" t="s">
        <v>1522</v>
      </c>
      <c r="E1008" s="19" t="s">
        <v>19</v>
      </c>
      <c r="F1008" s="253">
        <v>0</v>
      </c>
      <c r="G1008" s="36"/>
      <c r="H1008" s="41"/>
    </row>
    <row r="1009" spans="1:8" s="2" customFormat="1" ht="16.899999999999999" customHeight="1">
      <c r="A1009" s="36"/>
      <c r="B1009" s="41"/>
      <c r="C1009" s="252" t="s">
        <v>19</v>
      </c>
      <c r="D1009" s="252" t="s">
        <v>75</v>
      </c>
      <c r="E1009" s="19" t="s">
        <v>19</v>
      </c>
      <c r="F1009" s="253">
        <v>0</v>
      </c>
      <c r="G1009" s="36"/>
      <c r="H1009" s="41"/>
    </row>
    <row r="1010" spans="1:8" s="2" customFormat="1" ht="16.899999999999999" customHeight="1">
      <c r="A1010" s="36"/>
      <c r="B1010" s="41"/>
      <c r="C1010" s="252" t="s">
        <v>19</v>
      </c>
      <c r="D1010" s="252" t="s">
        <v>1525</v>
      </c>
      <c r="E1010" s="19" t="s">
        <v>19</v>
      </c>
      <c r="F1010" s="253">
        <v>0</v>
      </c>
      <c r="G1010" s="36"/>
      <c r="H1010" s="41"/>
    </row>
    <row r="1011" spans="1:8" s="2" customFormat="1" ht="16.899999999999999" customHeight="1">
      <c r="A1011" s="36"/>
      <c r="B1011" s="41"/>
      <c r="C1011" s="252" t="s">
        <v>19</v>
      </c>
      <c r="D1011" s="252" t="s">
        <v>75</v>
      </c>
      <c r="E1011" s="19" t="s">
        <v>19</v>
      </c>
      <c r="F1011" s="253">
        <v>0</v>
      </c>
      <c r="G1011" s="36"/>
      <c r="H1011" s="41"/>
    </row>
    <row r="1012" spans="1:8" s="2" customFormat="1" ht="16.899999999999999" customHeight="1">
      <c r="A1012" s="36"/>
      <c r="B1012" s="41"/>
      <c r="C1012" s="252" t="s">
        <v>19</v>
      </c>
      <c r="D1012" s="252" t="s">
        <v>1527</v>
      </c>
      <c r="E1012" s="19" t="s">
        <v>19</v>
      </c>
      <c r="F1012" s="253">
        <v>0</v>
      </c>
      <c r="G1012" s="36"/>
      <c r="H1012" s="41"/>
    </row>
    <row r="1013" spans="1:8" s="2" customFormat="1" ht="16.899999999999999" customHeight="1">
      <c r="A1013" s="36"/>
      <c r="B1013" s="41"/>
      <c r="C1013" s="252" t="s">
        <v>19</v>
      </c>
      <c r="D1013" s="252" t="s">
        <v>75</v>
      </c>
      <c r="E1013" s="19" t="s">
        <v>19</v>
      </c>
      <c r="F1013" s="253">
        <v>0</v>
      </c>
      <c r="G1013" s="36"/>
      <c r="H1013" s="41"/>
    </row>
    <row r="1014" spans="1:8" s="2" customFormat="1" ht="16.899999999999999" customHeight="1">
      <c r="A1014" s="36"/>
      <c r="B1014" s="41"/>
      <c r="C1014" s="252" t="s">
        <v>19</v>
      </c>
      <c r="D1014" s="252" t="s">
        <v>1529</v>
      </c>
      <c r="E1014" s="19" t="s">
        <v>19</v>
      </c>
      <c r="F1014" s="253">
        <v>0</v>
      </c>
      <c r="G1014" s="36"/>
      <c r="H1014" s="41"/>
    </row>
    <row r="1015" spans="1:8" s="2" customFormat="1" ht="16.899999999999999" customHeight="1">
      <c r="A1015" s="36"/>
      <c r="B1015" s="41"/>
      <c r="C1015" s="252" t="s">
        <v>19</v>
      </c>
      <c r="D1015" s="252" t="s">
        <v>75</v>
      </c>
      <c r="E1015" s="19" t="s">
        <v>19</v>
      </c>
      <c r="F1015" s="253">
        <v>0</v>
      </c>
      <c r="G1015" s="36"/>
      <c r="H1015" s="41"/>
    </row>
    <row r="1016" spans="1:8" s="2" customFormat="1" ht="16.899999999999999" customHeight="1">
      <c r="A1016" s="36"/>
      <c r="B1016" s="41"/>
      <c r="C1016" s="252" t="s">
        <v>19</v>
      </c>
      <c r="D1016" s="252" t="s">
        <v>1532</v>
      </c>
      <c r="E1016" s="19" t="s">
        <v>19</v>
      </c>
      <c r="F1016" s="253">
        <v>0</v>
      </c>
      <c r="G1016" s="36"/>
      <c r="H1016" s="41"/>
    </row>
    <row r="1017" spans="1:8" s="2" customFormat="1" ht="16.899999999999999" customHeight="1">
      <c r="A1017" s="36"/>
      <c r="B1017" s="41"/>
      <c r="C1017" s="252" t="s">
        <v>19</v>
      </c>
      <c r="D1017" s="252" t="s">
        <v>903</v>
      </c>
      <c r="E1017" s="19" t="s">
        <v>19</v>
      </c>
      <c r="F1017" s="253">
        <v>7.5</v>
      </c>
      <c r="G1017" s="36"/>
      <c r="H1017" s="41"/>
    </row>
    <row r="1018" spans="1:8" s="2" customFormat="1" ht="16.899999999999999" customHeight="1">
      <c r="A1018" s="36"/>
      <c r="B1018" s="41"/>
      <c r="C1018" s="252" t="s">
        <v>19</v>
      </c>
      <c r="D1018" s="252" t="s">
        <v>1535</v>
      </c>
      <c r="E1018" s="19" t="s">
        <v>19</v>
      </c>
      <c r="F1018" s="253">
        <v>0</v>
      </c>
      <c r="G1018" s="36"/>
      <c r="H1018" s="41"/>
    </row>
    <row r="1019" spans="1:8" s="2" customFormat="1" ht="16.899999999999999" customHeight="1">
      <c r="A1019" s="36"/>
      <c r="B1019" s="41"/>
      <c r="C1019" s="252" t="s">
        <v>19</v>
      </c>
      <c r="D1019" s="252" t="s">
        <v>75</v>
      </c>
      <c r="E1019" s="19" t="s">
        <v>19</v>
      </c>
      <c r="F1019" s="253">
        <v>0</v>
      </c>
      <c r="G1019" s="36"/>
      <c r="H1019" s="41"/>
    </row>
    <row r="1020" spans="1:8" s="2" customFormat="1" ht="16.899999999999999" customHeight="1">
      <c r="A1020" s="36"/>
      <c r="B1020" s="41"/>
      <c r="C1020" s="252" t="s">
        <v>19</v>
      </c>
      <c r="D1020" s="252" t="s">
        <v>323</v>
      </c>
      <c r="E1020" s="19" t="s">
        <v>19</v>
      </c>
      <c r="F1020" s="253">
        <v>7.5</v>
      </c>
      <c r="G1020" s="36"/>
      <c r="H1020" s="41"/>
    </row>
    <row r="1021" spans="1:8" s="2" customFormat="1" ht="16.899999999999999" customHeight="1">
      <c r="A1021" s="36"/>
      <c r="B1021" s="41"/>
      <c r="C1021" s="254" t="s">
        <v>1328</v>
      </c>
      <c r="D1021" s="36"/>
      <c r="E1021" s="36"/>
      <c r="F1021" s="36"/>
      <c r="G1021" s="36"/>
      <c r="H1021" s="41"/>
    </row>
    <row r="1022" spans="1:8" s="2" customFormat="1" ht="16.899999999999999" customHeight="1">
      <c r="A1022" s="36"/>
      <c r="B1022" s="41"/>
      <c r="C1022" s="252" t="s">
        <v>237</v>
      </c>
      <c r="D1022" s="252" t="s">
        <v>1479</v>
      </c>
      <c r="E1022" s="19" t="s">
        <v>91</v>
      </c>
      <c r="F1022" s="253">
        <v>3.75</v>
      </c>
      <c r="G1022" s="36"/>
      <c r="H1022" s="41"/>
    </row>
    <row r="1023" spans="1:8" s="2" customFormat="1" ht="22.5">
      <c r="A1023" s="36"/>
      <c r="B1023" s="41"/>
      <c r="C1023" s="252" t="s">
        <v>244</v>
      </c>
      <c r="D1023" s="252" t="s">
        <v>1480</v>
      </c>
      <c r="E1023" s="19" t="s">
        <v>246</v>
      </c>
      <c r="F1023" s="253">
        <v>0.15</v>
      </c>
      <c r="G1023" s="36"/>
      <c r="H1023" s="41"/>
    </row>
    <row r="1024" spans="1:8" s="2" customFormat="1" ht="22.5">
      <c r="A1024" s="36"/>
      <c r="B1024" s="41"/>
      <c r="C1024" s="252" t="s">
        <v>252</v>
      </c>
      <c r="D1024" s="252" t="s">
        <v>1481</v>
      </c>
      <c r="E1024" s="19" t="s">
        <v>246</v>
      </c>
      <c r="F1024" s="253">
        <v>0.15</v>
      </c>
      <c r="G1024" s="36"/>
      <c r="H1024" s="41"/>
    </row>
    <row r="1025" spans="1:8" s="2" customFormat="1" ht="22.5">
      <c r="A1025" s="36"/>
      <c r="B1025" s="41"/>
      <c r="C1025" s="252" t="s">
        <v>258</v>
      </c>
      <c r="D1025" s="252" t="s">
        <v>1482</v>
      </c>
      <c r="E1025" s="19" t="s">
        <v>246</v>
      </c>
      <c r="F1025" s="253">
        <v>0.15</v>
      </c>
      <c r="G1025" s="36"/>
      <c r="H1025" s="41"/>
    </row>
    <row r="1026" spans="1:8" s="2" customFormat="1" ht="16.899999999999999" customHeight="1">
      <c r="A1026" s="36"/>
      <c r="B1026" s="41"/>
      <c r="C1026" s="252" t="s">
        <v>263</v>
      </c>
      <c r="D1026" s="252" t="s">
        <v>1483</v>
      </c>
      <c r="E1026" s="19" t="s">
        <v>246</v>
      </c>
      <c r="F1026" s="253">
        <v>0.15</v>
      </c>
      <c r="G1026" s="36"/>
      <c r="H1026" s="41"/>
    </row>
    <row r="1027" spans="1:8" s="2" customFormat="1" ht="22.5">
      <c r="A1027" s="36"/>
      <c r="B1027" s="41"/>
      <c r="C1027" s="252" t="s">
        <v>269</v>
      </c>
      <c r="D1027" s="252" t="s">
        <v>1484</v>
      </c>
      <c r="E1027" s="19" t="s">
        <v>271</v>
      </c>
      <c r="F1027" s="253">
        <v>0.255</v>
      </c>
      <c r="G1027" s="36"/>
      <c r="H1027" s="41"/>
    </row>
    <row r="1028" spans="1:8" s="2" customFormat="1" ht="16.899999999999999" customHeight="1">
      <c r="A1028" s="36"/>
      <c r="B1028" s="41"/>
      <c r="C1028" s="252" t="s">
        <v>277</v>
      </c>
      <c r="D1028" s="252" t="s">
        <v>1485</v>
      </c>
      <c r="E1028" s="19" t="s">
        <v>91</v>
      </c>
      <c r="F1028" s="253">
        <v>3.75</v>
      </c>
      <c r="G1028" s="36"/>
      <c r="H1028" s="41"/>
    </row>
    <row r="1029" spans="1:8" s="2" customFormat="1" ht="16.899999999999999" customHeight="1">
      <c r="A1029" s="36"/>
      <c r="B1029" s="41"/>
      <c r="C1029" s="252" t="s">
        <v>283</v>
      </c>
      <c r="D1029" s="252" t="s">
        <v>1486</v>
      </c>
      <c r="E1029" s="19" t="s">
        <v>91</v>
      </c>
      <c r="F1029" s="253">
        <v>3.75</v>
      </c>
      <c r="G1029" s="36"/>
      <c r="H1029" s="41"/>
    </row>
    <row r="1030" spans="1:8" s="2" customFormat="1" ht="16.899999999999999" customHeight="1">
      <c r="A1030" s="36"/>
      <c r="B1030" s="41"/>
      <c r="C1030" s="252" t="s">
        <v>297</v>
      </c>
      <c r="D1030" s="252" t="s">
        <v>1487</v>
      </c>
      <c r="E1030" s="19" t="s">
        <v>91</v>
      </c>
      <c r="F1030" s="253">
        <v>8.25</v>
      </c>
      <c r="G1030" s="36"/>
      <c r="H1030" s="41"/>
    </row>
    <row r="1031" spans="1:8" s="2" customFormat="1" ht="16.899999999999999" customHeight="1">
      <c r="A1031" s="36"/>
      <c r="B1031" s="41"/>
      <c r="C1031" s="252" t="s">
        <v>326</v>
      </c>
      <c r="D1031" s="252" t="s">
        <v>1488</v>
      </c>
      <c r="E1031" s="19" t="s">
        <v>91</v>
      </c>
      <c r="F1031" s="253">
        <v>4.125</v>
      </c>
      <c r="G1031" s="36"/>
      <c r="H1031" s="41"/>
    </row>
    <row r="1032" spans="1:8" s="2" customFormat="1" ht="16.899999999999999" customHeight="1">
      <c r="A1032" s="36"/>
      <c r="B1032" s="41"/>
      <c r="C1032" s="252" t="s">
        <v>333</v>
      </c>
      <c r="D1032" s="252" t="s">
        <v>1489</v>
      </c>
      <c r="E1032" s="19" t="s">
        <v>91</v>
      </c>
      <c r="F1032" s="253">
        <v>4.125</v>
      </c>
      <c r="G1032" s="36"/>
      <c r="H1032" s="41"/>
    </row>
    <row r="1033" spans="1:8" s="2" customFormat="1" ht="16.899999999999999" customHeight="1">
      <c r="A1033" s="36"/>
      <c r="B1033" s="41"/>
      <c r="C1033" s="252" t="s">
        <v>522</v>
      </c>
      <c r="D1033" s="252" t="s">
        <v>1490</v>
      </c>
      <c r="E1033" s="19" t="s">
        <v>91</v>
      </c>
      <c r="F1033" s="253">
        <v>4.125</v>
      </c>
      <c r="G1033" s="36"/>
      <c r="H1033" s="41"/>
    </row>
    <row r="1034" spans="1:8" s="2" customFormat="1" ht="22.5">
      <c r="A1034" s="36"/>
      <c r="B1034" s="41"/>
      <c r="C1034" s="252" t="s">
        <v>396</v>
      </c>
      <c r="D1034" s="252" t="s">
        <v>1491</v>
      </c>
      <c r="E1034" s="19" t="s">
        <v>96</v>
      </c>
      <c r="F1034" s="253">
        <v>8.25</v>
      </c>
      <c r="G1034" s="36"/>
      <c r="H1034" s="41"/>
    </row>
    <row r="1035" spans="1:8" s="2" customFormat="1" ht="16.899999999999999" customHeight="1">
      <c r="A1035" s="36"/>
      <c r="B1035" s="41"/>
      <c r="C1035" s="248" t="s">
        <v>906</v>
      </c>
      <c r="D1035" s="249" t="s">
        <v>907</v>
      </c>
      <c r="E1035" s="250" t="s">
        <v>91</v>
      </c>
      <c r="F1035" s="251">
        <v>24.1</v>
      </c>
      <c r="G1035" s="36"/>
      <c r="H1035" s="41"/>
    </row>
    <row r="1036" spans="1:8" s="2" customFormat="1" ht="16.899999999999999" customHeight="1">
      <c r="A1036" s="36"/>
      <c r="B1036" s="41"/>
      <c r="C1036" s="252" t="s">
        <v>19</v>
      </c>
      <c r="D1036" s="252" t="s">
        <v>908</v>
      </c>
      <c r="E1036" s="19" t="s">
        <v>19</v>
      </c>
      <c r="F1036" s="253">
        <v>24.1</v>
      </c>
      <c r="G1036" s="36"/>
      <c r="H1036" s="41"/>
    </row>
    <row r="1037" spans="1:8" s="2" customFormat="1" ht="16.899999999999999" customHeight="1">
      <c r="A1037" s="36"/>
      <c r="B1037" s="41"/>
      <c r="C1037" s="254" t="s">
        <v>1328</v>
      </c>
      <c r="D1037" s="36"/>
      <c r="E1037" s="36"/>
      <c r="F1037" s="36"/>
      <c r="G1037" s="36"/>
      <c r="H1037" s="41"/>
    </row>
    <row r="1038" spans="1:8" s="2" customFormat="1" ht="22.5">
      <c r="A1038" s="36"/>
      <c r="B1038" s="41"/>
      <c r="C1038" s="252" t="s">
        <v>1012</v>
      </c>
      <c r="D1038" s="252" t="s">
        <v>1581</v>
      </c>
      <c r="E1038" s="19" t="s">
        <v>91</v>
      </c>
      <c r="F1038" s="253">
        <v>52.03</v>
      </c>
      <c r="G1038" s="36"/>
      <c r="H1038" s="41"/>
    </row>
    <row r="1039" spans="1:8" s="2" customFormat="1" ht="16.899999999999999" customHeight="1">
      <c r="A1039" s="36"/>
      <c r="B1039" s="41"/>
      <c r="C1039" s="248" t="s">
        <v>909</v>
      </c>
      <c r="D1039" s="249" t="s">
        <v>910</v>
      </c>
      <c r="E1039" s="250" t="s">
        <v>91</v>
      </c>
      <c r="F1039" s="251">
        <v>23.2</v>
      </c>
      <c r="G1039" s="36"/>
      <c r="H1039" s="41"/>
    </row>
    <row r="1040" spans="1:8" s="2" customFormat="1" ht="16.899999999999999" customHeight="1">
      <c r="A1040" s="36"/>
      <c r="B1040" s="41"/>
      <c r="C1040" s="252" t="s">
        <v>19</v>
      </c>
      <c r="D1040" s="252" t="s">
        <v>911</v>
      </c>
      <c r="E1040" s="19" t="s">
        <v>19</v>
      </c>
      <c r="F1040" s="253">
        <v>23.2</v>
      </c>
      <c r="G1040" s="36"/>
      <c r="H1040" s="41"/>
    </row>
    <row r="1041" spans="1:8" s="2" customFormat="1" ht="16.899999999999999" customHeight="1">
      <c r="A1041" s="36"/>
      <c r="B1041" s="41"/>
      <c r="C1041" s="254" t="s">
        <v>1328</v>
      </c>
      <c r="D1041" s="36"/>
      <c r="E1041" s="36"/>
      <c r="F1041" s="36"/>
      <c r="G1041" s="36"/>
      <c r="H1041" s="41"/>
    </row>
    <row r="1042" spans="1:8" s="2" customFormat="1" ht="22.5">
      <c r="A1042" s="36"/>
      <c r="B1042" s="41"/>
      <c r="C1042" s="252" t="s">
        <v>1006</v>
      </c>
      <c r="D1042" s="252" t="s">
        <v>1582</v>
      </c>
      <c r="E1042" s="19" t="s">
        <v>246</v>
      </c>
      <c r="F1042" s="253">
        <v>1.6240000000000001</v>
      </c>
      <c r="G1042" s="36"/>
      <c r="H1042" s="41"/>
    </row>
    <row r="1043" spans="1:8" s="2" customFormat="1" ht="22.5">
      <c r="A1043" s="36"/>
      <c r="B1043" s="41"/>
      <c r="C1043" s="252" t="s">
        <v>1012</v>
      </c>
      <c r="D1043" s="252" t="s">
        <v>1581</v>
      </c>
      <c r="E1043" s="19" t="s">
        <v>91</v>
      </c>
      <c r="F1043" s="253">
        <v>52.03</v>
      </c>
      <c r="G1043" s="36"/>
      <c r="H1043" s="41"/>
    </row>
    <row r="1044" spans="1:8" s="2" customFormat="1" ht="16.899999999999999" customHeight="1">
      <c r="A1044" s="36"/>
      <c r="B1044" s="41"/>
      <c r="C1044" s="252" t="s">
        <v>1092</v>
      </c>
      <c r="D1044" s="252" t="s">
        <v>1583</v>
      </c>
      <c r="E1044" s="19" t="s">
        <v>91</v>
      </c>
      <c r="F1044" s="253">
        <v>25.52</v>
      </c>
      <c r="G1044" s="36"/>
      <c r="H1044" s="41"/>
    </row>
    <row r="1045" spans="1:8" s="2" customFormat="1" ht="16.899999999999999" customHeight="1">
      <c r="A1045" s="36"/>
      <c r="B1045" s="41"/>
      <c r="C1045" s="252" t="s">
        <v>1102</v>
      </c>
      <c r="D1045" s="252" t="s">
        <v>1584</v>
      </c>
      <c r="E1045" s="19" t="s">
        <v>91</v>
      </c>
      <c r="F1045" s="253">
        <v>25.52</v>
      </c>
      <c r="G1045" s="36"/>
      <c r="H1045" s="41"/>
    </row>
    <row r="1046" spans="1:8" s="2" customFormat="1" ht="16.899999999999999" customHeight="1">
      <c r="A1046" s="36"/>
      <c r="B1046" s="41"/>
      <c r="C1046" s="252" t="s">
        <v>1123</v>
      </c>
      <c r="D1046" s="252" t="s">
        <v>1585</v>
      </c>
      <c r="E1046" s="19" t="s">
        <v>91</v>
      </c>
      <c r="F1046" s="253">
        <v>31.7</v>
      </c>
      <c r="G1046" s="36"/>
      <c r="H1046" s="41"/>
    </row>
    <row r="1047" spans="1:8" s="2" customFormat="1" ht="16.899999999999999" customHeight="1">
      <c r="A1047" s="36"/>
      <c r="B1047" s="41"/>
      <c r="C1047" s="252" t="s">
        <v>1155</v>
      </c>
      <c r="D1047" s="252" t="s">
        <v>1586</v>
      </c>
      <c r="E1047" s="19" t="s">
        <v>91</v>
      </c>
      <c r="F1047" s="253">
        <v>31.82</v>
      </c>
      <c r="G1047" s="36"/>
      <c r="H1047" s="41"/>
    </row>
    <row r="1048" spans="1:8" s="2" customFormat="1" ht="16.899999999999999" customHeight="1">
      <c r="A1048" s="36"/>
      <c r="B1048" s="41"/>
      <c r="C1048" s="252" t="s">
        <v>1262</v>
      </c>
      <c r="D1048" s="252" t="s">
        <v>1263</v>
      </c>
      <c r="E1048" s="19" t="s">
        <v>91</v>
      </c>
      <c r="F1048" s="253">
        <v>23.2</v>
      </c>
      <c r="G1048" s="36"/>
      <c r="H1048" s="41"/>
    </row>
    <row r="1049" spans="1:8" s="2" customFormat="1" ht="22.5">
      <c r="A1049" s="36"/>
      <c r="B1049" s="41"/>
      <c r="C1049" s="252" t="s">
        <v>1062</v>
      </c>
      <c r="D1049" s="252" t="s">
        <v>1587</v>
      </c>
      <c r="E1049" s="19" t="s">
        <v>246</v>
      </c>
      <c r="F1049" s="253">
        <v>1.6240000000000001</v>
      </c>
      <c r="G1049" s="36"/>
      <c r="H1049" s="41"/>
    </row>
    <row r="1050" spans="1:8" s="2" customFormat="1" ht="16.899999999999999" customHeight="1">
      <c r="A1050" s="36"/>
      <c r="B1050" s="41"/>
      <c r="C1050" s="248" t="s">
        <v>936</v>
      </c>
      <c r="D1050" s="249" t="s">
        <v>937</v>
      </c>
      <c r="E1050" s="250" t="s">
        <v>91</v>
      </c>
      <c r="F1050" s="251">
        <v>80</v>
      </c>
      <c r="G1050" s="36"/>
      <c r="H1050" s="41"/>
    </row>
    <row r="1051" spans="1:8" s="2" customFormat="1" ht="16.899999999999999" customHeight="1">
      <c r="A1051" s="36"/>
      <c r="B1051" s="41"/>
      <c r="C1051" s="252" t="s">
        <v>19</v>
      </c>
      <c r="D1051" s="252" t="s">
        <v>1588</v>
      </c>
      <c r="E1051" s="19" t="s">
        <v>19</v>
      </c>
      <c r="F1051" s="253">
        <v>80</v>
      </c>
      <c r="G1051" s="36"/>
      <c r="H1051" s="41"/>
    </row>
    <row r="1052" spans="1:8" s="2" customFormat="1" ht="16.899999999999999" customHeight="1">
      <c r="A1052" s="36"/>
      <c r="B1052" s="41"/>
      <c r="C1052" s="254" t="s">
        <v>1328</v>
      </c>
      <c r="D1052" s="36"/>
      <c r="E1052" s="36"/>
      <c r="F1052" s="36"/>
      <c r="G1052" s="36"/>
      <c r="H1052" s="41"/>
    </row>
    <row r="1053" spans="1:8" s="2" customFormat="1" ht="16.899999999999999" customHeight="1">
      <c r="A1053" s="36"/>
      <c r="B1053" s="41"/>
      <c r="C1053" s="252" t="s">
        <v>982</v>
      </c>
      <c r="D1053" s="252" t="s">
        <v>1589</v>
      </c>
      <c r="E1053" s="19" t="s">
        <v>91</v>
      </c>
      <c r="F1053" s="253">
        <v>80</v>
      </c>
      <c r="G1053" s="36"/>
      <c r="H1053" s="41"/>
    </row>
    <row r="1054" spans="1:8" s="2" customFormat="1" ht="22.5">
      <c r="A1054" s="36"/>
      <c r="B1054" s="41"/>
      <c r="C1054" s="252" t="s">
        <v>786</v>
      </c>
      <c r="D1054" s="252" t="s">
        <v>1469</v>
      </c>
      <c r="E1054" s="19" t="s">
        <v>91</v>
      </c>
      <c r="F1054" s="253">
        <v>1734.1</v>
      </c>
      <c r="G1054" s="36"/>
      <c r="H1054" s="41"/>
    </row>
    <row r="1055" spans="1:8" s="2" customFormat="1" ht="22.5">
      <c r="A1055" s="36"/>
      <c r="B1055" s="41"/>
      <c r="C1055" s="252" t="s">
        <v>806</v>
      </c>
      <c r="D1055" s="252" t="s">
        <v>1470</v>
      </c>
      <c r="E1055" s="19" t="s">
        <v>91</v>
      </c>
      <c r="F1055" s="253">
        <v>1734.1</v>
      </c>
      <c r="G1055" s="36"/>
      <c r="H1055" s="41"/>
    </row>
    <row r="1056" spans="1:8" s="2" customFormat="1" ht="16.899999999999999" customHeight="1">
      <c r="A1056" s="36"/>
      <c r="B1056" s="41"/>
      <c r="C1056" s="252" t="s">
        <v>453</v>
      </c>
      <c r="D1056" s="252" t="s">
        <v>1351</v>
      </c>
      <c r="E1056" s="19" t="s">
        <v>91</v>
      </c>
      <c r="F1056" s="253">
        <v>100.1</v>
      </c>
      <c r="G1056" s="36"/>
      <c r="H1056" s="41"/>
    </row>
    <row r="1057" spans="1:8" s="2" customFormat="1" ht="16.899999999999999" customHeight="1">
      <c r="A1057" s="36"/>
      <c r="B1057" s="41"/>
      <c r="C1057" s="248" t="s">
        <v>870</v>
      </c>
      <c r="D1057" s="249" t="s">
        <v>871</v>
      </c>
      <c r="E1057" s="250" t="s">
        <v>91</v>
      </c>
      <c r="F1057" s="251">
        <v>463</v>
      </c>
      <c r="G1057" s="36"/>
      <c r="H1057" s="41"/>
    </row>
    <row r="1058" spans="1:8" s="2" customFormat="1" ht="16.899999999999999" customHeight="1">
      <c r="A1058" s="36"/>
      <c r="B1058" s="41"/>
      <c r="C1058" s="252" t="s">
        <v>19</v>
      </c>
      <c r="D1058" s="252" t="s">
        <v>1525</v>
      </c>
      <c r="E1058" s="19" t="s">
        <v>19</v>
      </c>
      <c r="F1058" s="253">
        <v>0</v>
      </c>
      <c r="G1058" s="36"/>
      <c r="H1058" s="41"/>
    </row>
    <row r="1059" spans="1:8" s="2" customFormat="1" ht="16.899999999999999" customHeight="1">
      <c r="A1059" s="36"/>
      <c r="B1059" s="41"/>
      <c r="C1059" s="252" t="s">
        <v>19</v>
      </c>
      <c r="D1059" s="252" t="s">
        <v>1256</v>
      </c>
      <c r="E1059" s="19" t="s">
        <v>19</v>
      </c>
      <c r="F1059" s="253">
        <v>117</v>
      </c>
      <c r="G1059" s="36"/>
      <c r="H1059" s="41"/>
    </row>
    <row r="1060" spans="1:8" s="2" customFormat="1" ht="16.899999999999999" customHeight="1">
      <c r="A1060" s="36"/>
      <c r="B1060" s="41"/>
      <c r="C1060" s="252" t="s">
        <v>19</v>
      </c>
      <c r="D1060" s="252" t="s">
        <v>1527</v>
      </c>
      <c r="E1060" s="19" t="s">
        <v>19</v>
      </c>
      <c r="F1060" s="253">
        <v>0</v>
      </c>
      <c r="G1060" s="36"/>
      <c r="H1060" s="41"/>
    </row>
    <row r="1061" spans="1:8" s="2" customFormat="1" ht="16.899999999999999" customHeight="1">
      <c r="A1061" s="36"/>
      <c r="B1061" s="41"/>
      <c r="C1061" s="252" t="s">
        <v>19</v>
      </c>
      <c r="D1061" s="252" t="s">
        <v>1005</v>
      </c>
      <c r="E1061" s="19" t="s">
        <v>19</v>
      </c>
      <c r="F1061" s="253">
        <v>111</v>
      </c>
      <c r="G1061" s="36"/>
      <c r="H1061" s="41"/>
    </row>
    <row r="1062" spans="1:8" s="2" customFormat="1" ht="16.899999999999999" customHeight="1">
      <c r="A1062" s="36"/>
      <c r="B1062" s="41"/>
      <c r="C1062" s="252" t="s">
        <v>19</v>
      </c>
      <c r="D1062" s="252" t="s">
        <v>1529</v>
      </c>
      <c r="E1062" s="19" t="s">
        <v>19</v>
      </c>
      <c r="F1062" s="253">
        <v>0</v>
      </c>
      <c r="G1062" s="36"/>
      <c r="H1062" s="41"/>
    </row>
    <row r="1063" spans="1:8" s="2" customFormat="1" ht="16.899999999999999" customHeight="1">
      <c r="A1063" s="36"/>
      <c r="B1063" s="41"/>
      <c r="C1063" s="252" t="s">
        <v>19</v>
      </c>
      <c r="D1063" s="252" t="s">
        <v>1590</v>
      </c>
      <c r="E1063" s="19" t="s">
        <v>19</v>
      </c>
      <c r="F1063" s="253">
        <v>166</v>
      </c>
      <c r="G1063" s="36"/>
      <c r="H1063" s="41"/>
    </row>
    <row r="1064" spans="1:8" s="2" customFormat="1" ht="16.899999999999999" customHeight="1">
      <c r="A1064" s="36"/>
      <c r="B1064" s="41"/>
      <c r="C1064" s="252" t="s">
        <v>19</v>
      </c>
      <c r="D1064" s="252" t="s">
        <v>1532</v>
      </c>
      <c r="E1064" s="19" t="s">
        <v>19</v>
      </c>
      <c r="F1064" s="253">
        <v>0</v>
      </c>
      <c r="G1064" s="36"/>
      <c r="H1064" s="41"/>
    </row>
    <row r="1065" spans="1:8" s="2" customFormat="1" ht="16.899999999999999" customHeight="1">
      <c r="A1065" s="36"/>
      <c r="B1065" s="41"/>
      <c r="C1065" s="252" t="s">
        <v>19</v>
      </c>
      <c r="D1065" s="252" t="s">
        <v>664</v>
      </c>
      <c r="E1065" s="19" t="s">
        <v>19</v>
      </c>
      <c r="F1065" s="253">
        <v>69</v>
      </c>
      <c r="G1065" s="36"/>
      <c r="H1065" s="41"/>
    </row>
    <row r="1066" spans="1:8" s="2" customFormat="1" ht="16.899999999999999" customHeight="1">
      <c r="A1066" s="36"/>
      <c r="B1066" s="41"/>
      <c r="C1066" s="252" t="s">
        <v>19</v>
      </c>
      <c r="D1066" s="252" t="s">
        <v>323</v>
      </c>
      <c r="E1066" s="19" t="s">
        <v>19</v>
      </c>
      <c r="F1066" s="253">
        <v>463</v>
      </c>
      <c r="G1066" s="36"/>
      <c r="H1066" s="41"/>
    </row>
    <row r="1067" spans="1:8" s="2" customFormat="1" ht="16.899999999999999" customHeight="1">
      <c r="A1067" s="36"/>
      <c r="B1067" s="41"/>
      <c r="C1067" s="254" t="s">
        <v>1328</v>
      </c>
      <c r="D1067" s="36"/>
      <c r="E1067" s="36"/>
      <c r="F1067" s="36"/>
      <c r="G1067" s="36"/>
      <c r="H1067" s="41"/>
    </row>
    <row r="1068" spans="1:8" s="2" customFormat="1" ht="22.5">
      <c r="A1068" s="36"/>
      <c r="B1068" s="41"/>
      <c r="C1068" s="252" t="s">
        <v>1028</v>
      </c>
      <c r="D1068" s="252" t="s">
        <v>1591</v>
      </c>
      <c r="E1068" s="19" t="s">
        <v>91</v>
      </c>
      <c r="F1068" s="253">
        <v>463</v>
      </c>
      <c r="G1068" s="36"/>
      <c r="H1068" s="41"/>
    </row>
    <row r="1069" spans="1:8" s="2" customFormat="1" ht="22.5">
      <c r="A1069" s="36"/>
      <c r="B1069" s="41"/>
      <c r="C1069" s="252" t="s">
        <v>1035</v>
      </c>
      <c r="D1069" s="252" t="s">
        <v>1592</v>
      </c>
      <c r="E1069" s="19" t="s">
        <v>91</v>
      </c>
      <c r="F1069" s="253">
        <v>463</v>
      </c>
      <c r="G1069" s="36"/>
      <c r="H1069" s="41"/>
    </row>
    <row r="1070" spans="1:8" s="2" customFormat="1" ht="22.5">
      <c r="A1070" s="36"/>
      <c r="B1070" s="41"/>
      <c r="C1070" s="252" t="s">
        <v>1042</v>
      </c>
      <c r="D1070" s="252" t="s">
        <v>1593</v>
      </c>
      <c r="E1070" s="19" t="s">
        <v>91</v>
      </c>
      <c r="F1070" s="253">
        <v>463</v>
      </c>
      <c r="G1070" s="36"/>
      <c r="H1070" s="41"/>
    </row>
    <row r="1071" spans="1:8" s="2" customFormat="1" ht="16.899999999999999" customHeight="1">
      <c r="A1071" s="36"/>
      <c r="B1071" s="41"/>
      <c r="C1071" s="252" t="s">
        <v>420</v>
      </c>
      <c r="D1071" s="252" t="s">
        <v>1505</v>
      </c>
      <c r="E1071" s="19" t="s">
        <v>91</v>
      </c>
      <c r="F1071" s="253">
        <v>2016</v>
      </c>
      <c r="G1071" s="36"/>
      <c r="H1071" s="41"/>
    </row>
    <row r="1072" spans="1:8" s="2" customFormat="1" ht="16.899999999999999" customHeight="1">
      <c r="A1072" s="36"/>
      <c r="B1072" s="41"/>
      <c r="C1072" s="252" t="s">
        <v>424</v>
      </c>
      <c r="D1072" s="252" t="s">
        <v>1506</v>
      </c>
      <c r="E1072" s="19" t="s">
        <v>91</v>
      </c>
      <c r="F1072" s="253">
        <v>2016</v>
      </c>
      <c r="G1072" s="36"/>
      <c r="H1072" s="41"/>
    </row>
    <row r="1073" spans="1:8" s="2" customFormat="1" ht="16.899999999999999" customHeight="1">
      <c r="A1073" s="36"/>
      <c r="B1073" s="41"/>
      <c r="C1073" s="252" t="s">
        <v>429</v>
      </c>
      <c r="D1073" s="252" t="s">
        <v>1507</v>
      </c>
      <c r="E1073" s="19" t="s">
        <v>91</v>
      </c>
      <c r="F1073" s="253">
        <v>2016</v>
      </c>
      <c r="G1073" s="36"/>
      <c r="H1073" s="41"/>
    </row>
    <row r="1074" spans="1:8" s="2" customFormat="1" ht="16.899999999999999" customHeight="1">
      <c r="A1074" s="36"/>
      <c r="B1074" s="41"/>
      <c r="C1074" s="252" t="s">
        <v>463</v>
      </c>
      <c r="D1074" s="252" t="s">
        <v>1508</v>
      </c>
      <c r="E1074" s="19" t="s">
        <v>91</v>
      </c>
      <c r="F1074" s="253">
        <v>2016</v>
      </c>
      <c r="G1074" s="36"/>
      <c r="H1074" s="41"/>
    </row>
    <row r="1075" spans="1:8" s="2" customFormat="1" ht="16.899999999999999" customHeight="1">
      <c r="A1075" s="36"/>
      <c r="B1075" s="41"/>
      <c r="C1075" s="252" t="s">
        <v>467</v>
      </c>
      <c r="D1075" s="252" t="s">
        <v>1509</v>
      </c>
      <c r="E1075" s="19" t="s">
        <v>91</v>
      </c>
      <c r="F1075" s="253">
        <v>2016</v>
      </c>
      <c r="G1075" s="36"/>
      <c r="H1075" s="41"/>
    </row>
    <row r="1076" spans="1:8" s="2" customFormat="1" ht="16.899999999999999" customHeight="1">
      <c r="A1076" s="36"/>
      <c r="B1076" s="41"/>
      <c r="C1076" s="248" t="s">
        <v>873</v>
      </c>
      <c r="D1076" s="249" t="s">
        <v>874</v>
      </c>
      <c r="E1076" s="250" t="s">
        <v>91</v>
      </c>
      <c r="F1076" s="251">
        <v>1553</v>
      </c>
      <c r="G1076" s="36"/>
      <c r="H1076" s="41"/>
    </row>
    <row r="1077" spans="1:8" s="2" customFormat="1" ht="16.899999999999999" customHeight="1">
      <c r="A1077" s="36"/>
      <c r="B1077" s="41"/>
      <c r="C1077" s="252" t="s">
        <v>19</v>
      </c>
      <c r="D1077" s="252" t="s">
        <v>1522</v>
      </c>
      <c r="E1077" s="19" t="s">
        <v>19</v>
      </c>
      <c r="F1077" s="253">
        <v>0</v>
      </c>
      <c r="G1077" s="36"/>
      <c r="H1077" s="41"/>
    </row>
    <row r="1078" spans="1:8" s="2" customFormat="1" ht="16.899999999999999" customHeight="1">
      <c r="A1078" s="36"/>
      <c r="B1078" s="41"/>
      <c r="C1078" s="252" t="s">
        <v>19</v>
      </c>
      <c r="D1078" s="252" t="s">
        <v>1594</v>
      </c>
      <c r="E1078" s="19" t="s">
        <v>19</v>
      </c>
      <c r="F1078" s="253">
        <v>1200</v>
      </c>
      <c r="G1078" s="36"/>
      <c r="H1078" s="41"/>
    </row>
    <row r="1079" spans="1:8" s="2" customFormat="1" ht="16.899999999999999" customHeight="1">
      <c r="A1079" s="36"/>
      <c r="B1079" s="41"/>
      <c r="C1079" s="252" t="s">
        <v>19</v>
      </c>
      <c r="D1079" s="252" t="s">
        <v>1535</v>
      </c>
      <c r="E1079" s="19" t="s">
        <v>19</v>
      </c>
      <c r="F1079" s="253">
        <v>0</v>
      </c>
      <c r="G1079" s="36"/>
      <c r="H1079" s="41"/>
    </row>
    <row r="1080" spans="1:8" s="2" customFormat="1" ht="16.899999999999999" customHeight="1">
      <c r="A1080" s="36"/>
      <c r="B1080" s="41"/>
      <c r="C1080" s="252" t="s">
        <v>19</v>
      </c>
      <c r="D1080" s="252" t="s">
        <v>1595</v>
      </c>
      <c r="E1080" s="19" t="s">
        <v>19</v>
      </c>
      <c r="F1080" s="253">
        <v>353</v>
      </c>
      <c r="G1080" s="36"/>
      <c r="H1080" s="41"/>
    </row>
    <row r="1081" spans="1:8" s="2" customFormat="1" ht="16.899999999999999" customHeight="1">
      <c r="A1081" s="36"/>
      <c r="B1081" s="41"/>
      <c r="C1081" s="252" t="s">
        <v>19</v>
      </c>
      <c r="D1081" s="252" t="s">
        <v>323</v>
      </c>
      <c r="E1081" s="19" t="s">
        <v>19</v>
      </c>
      <c r="F1081" s="253">
        <v>1553</v>
      </c>
      <c r="G1081" s="36"/>
      <c r="H1081" s="41"/>
    </row>
    <row r="1082" spans="1:8" s="2" customFormat="1" ht="16.899999999999999" customHeight="1">
      <c r="A1082" s="36"/>
      <c r="B1082" s="41"/>
      <c r="C1082" s="254" t="s">
        <v>1328</v>
      </c>
      <c r="D1082" s="36"/>
      <c r="E1082" s="36"/>
      <c r="F1082" s="36"/>
      <c r="G1082" s="36"/>
      <c r="H1082" s="41"/>
    </row>
    <row r="1083" spans="1:8" s="2" customFormat="1" ht="22.5">
      <c r="A1083" s="36"/>
      <c r="B1083" s="41"/>
      <c r="C1083" s="252" t="s">
        <v>407</v>
      </c>
      <c r="D1083" s="252" t="s">
        <v>1502</v>
      </c>
      <c r="E1083" s="19" t="s">
        <v>91</v>
      </c>
      <c r="F1083" s="253">
        <v>1553</v>
      </c>
      <c r="G1083" s="36"/>
      <c r="H1083" s="41"/>
    </row>
    <row r="1084" spans="1:8" s="2" customFormat="1" ht="22.5">
      <c r="A1084" s="36"/>
      <c r="B1084" s="41"/>
      <c r="C1084" s="252" t="s">
        <v>411</v>
      </c>
      <c r="D1084" s="252" t="s">
        <v>1503</v>
      </c>
      <c r="E1084" s="19" t="s">
        <v>91</v>
      </c>
      <c r="F1084" s="253">
        <v>1553</v>
      </c>
      <c r="G1084" s="36"/>
      <c r="H1084" s="41"/>
    </row>
    <row r="1085" spans="1:8" s="2" customFormat="1" ht="22.5">
      <c r="A1085" s="36"/>
      <c r="B1085" s="41"/>
      <c r="C1085" s="252" t="s">
        <v>416</v>
      </c>
      <c r="D1085" s="252" t="s">
        <v>1504</v>
      </c>
      <c r="E1085" s="19" t="s">
        <v>91</v>
      </c>
      <c r="F1085" s="253">
        <v>1553</v>
      </c>
      <c r="G1085" s="36"/>
      <c r="H1085" s="41"/>
    </row>
    <row r="1086" spans="1:8" s="2" customFormat="1" ht="16.899999999999999" customHeight="1">
      <c r="A1086" s="36"/>
      <c r="B1086" s="41"/>
      <c r="C1086" s="252" t="s">
        <v>420</v>
      </c>
      <c r="D1086" s="252" t="s">
        <v>1505</v>
      </c>
      <c r="E1086" s="19" t="s">
        <v>91</v>
      </c>
      <c r="F1086" s="253">
        <v>2016</v>
      </c>
      <c r="G1086" s="36"/>
      <c r="H1086" s="41"/>
    </row>
    <row r="1087" spans="1:8" s="2" customFormat="1" ht="16.899999999999999" customHeight="1">
      <c r="A1087" s="36"/>
      <c r="B1087" s="41"/>
      <c r="C1087" s="252" t="s">
        <v>424</v>
      </c>
      <c r="D1087" s="252" t="s">
        <v>1506</v>
      </c>
      <c r="E1087" s="19" t="s">
        <v>91</v>
      </c>
      <c r="F1087" s="253">
        <v>2016</v>
      </c>
      <c r="G1087" s="36"/>
      <c r="H1087" s="41"/>
    </row>
    <row r="1088" spans="1:8" s="2" customFormat="1" ht="16.899999999999999" customHeight="1">
      <c r="A1088" s="36"/>
      <c r="B1088" s="41"/>
      <c r="C1088" s="252" t="s">
        <v>429</v>
      </c>
      <c r="D1088" s="252" t="s">
        <v>1507</v>
      </c>
      <c r="E1088" s="19" t="s">
        <v>91</v>
      </c>
      <c r="F1088" s="253">
        <v>2016</v>
      </c>
      <c r="G1088" s="36"/>
      <c r="H1088" s="41"/>
    </row>
    <row r="1089" spans="1:8" s="2" customFormat="1" ht="16.899999999999999" customHeight="1">
      <c r="A1089" s="36"/>
      <c r="B1089" s="41"/>
      <c r="C1089" s="252" t="s">
        <v>463</v>
      </c>
      <c r="D1089" s="252" t="s">
        <v>1508</v>
      </c>
      <c r="E1089" s="19" t="s">
        <v>91</v>
      </c>
      <c r="F1089" s="253">
        <v>2016</v>
      </c>
      <c r="G1089" s="36"/>
      <c r="H1089" s="41"/>
    </row>
    <row r="1090" spans="1:8" s="2" customFormat="1" ht="16.899999999999999" customHeight="1">
      <c r="A1090" s="36"/>
      <c r="B1090" s="41"/>
      <c r="C1090" s="252" t="s">
        <v>467</v>
      </c>
      <c r="D1090" s="252" t="s">
        <v>1509</v>
      </c>
      <c r="E1090" s="19" t="s">
        <v>91</v>
      </c>
      <c r="F1090" s="253">
        <v>2016</v>
      </c>
      <c r="G1090" s="36"/>
      <c r="H1090" s="41"/>
    </row>
    <row r="1091" spans="1:8" s="2" customFormat="1" ht="16.899999999999999" customHeight="1">
      <c r="A1091" s="36"/>
      <c r="B1091" s="41"/>
      <c r="C1091" s="248" t="s">
        <v>876</v>
      </c>
      <c r="D1091" s="249" t="s">
        <v>877</v>
      </c>
      <c r="E1091" s="250" t="s">
        <v>96</v>
      </c>
      <c r="F1091" s="251">
        <v>9</v>
      </c>
      <c r="G1091" s="36"/>
      <c r="H1091" s="41"/>
    </row>
    <row r="1092" spans="1:8" s="2" customFormat="1" ht="16.899999999999999" customHeight="1">
      <c r="A1092" s="36"/>
      <c r="B1092" s="41"/>
      <c r="C1092" s="252" t="s">
        <v>19</v>
      </c>
      <c r="D1092" s="252" t="s">
        <v>97</v>
      </c>
      <c r="E1092" s="19" t="s">
        <v>19</v>
      </c>
      <c r="F1092" s="253">
        <v>9</v>
      </c>
      <c r="G1092" s="36"/>
      <c r="H1092" s="41"/>
    </row>
    <row r="1093" spans="1:8" s="2" customFormat="1" ht="16.899999999999999" customHeight="1">
      <c r="A1093" s="36"/>
      <c r="B1093" s="41"/>
      <c r="C1093" s="254" t="s">
        <v>1328</v>
      </c>
      <c r="D1093" s="36"/>
      <c r="E1093" s="36"/>
      <c r="F1093" s="36"/>
      <c r="G1093" s="36"/>
      <c r="H1093" s="41"/>
    </row>
    <row r="1094" spans="1:8" s="2" customFormat="1" ht="16.899999999999999" customHeight="1">
      <c r="A1094" s="36"/>
      <c r="B1094" s="41"/>
      <c r="C1094" s="252" t="s">
        <v>474</v>
      </c>
      <c r="D1094" s="252" t="s">
        <v>1510</v>
      </c>
      <c r="E1094" s="19" t="s">
        <v>96</v>
      </c>
      <c r="F1094" s="253">
        <v>9</v>
      </c>
      <c r="G1094" s="36"/>
      <c r="H1094" s="41"/>
    </row>
    <row r="1095" spans="1:8" s="2" customFormat="1" ht="16.899999999999999" customHeight="1">
      <c r="A1095" s="36"/>
      <c r="B1095" s="41"/>
      <c r="C1095" s="252" t="s">
        <v>485</v>
      </c>
      <c r="D1095" s="252" t="s">
        <v>1511</v>
      </c>
      <c r="E1095" s="19" t="s">
        <v>96</v>
      </c>
      <c r="F1095" s="253">
        <v>9</v>
      </c>
      <c r="G1095" s="36"/>
      <c r="H1095" s="41"/>
    </row>
    <row r="1096" spans="1:8" s="2" customFormat="1" ht="16.899999999999999" customHeight="1">
      <c r="A1096" s="36"/>
      <c r="B1096" s="41"/>
      <c r="C1096" s="248" t="s">
        <v>878</v>
      </c>
      <c r="D1096" s="249" t="s">
        <v>879</v>
      </c>
      <c r="E1096" s="250" t="s">
        <v>96</v>
      </c>
      <c r="F1096" s="251">
        <v>15</v>
      </c>
      <c r="G1096" s="36"/>
      <c r="H1096" s="41"/>
    </row>
    <row r="1097" spans="1:8" s="2" customFormat="1" ht="16.899999999999999" customHeight="1">
      <c r="A1097" s="36"/>
      <c r="B1097" s="41"/>
      <c r="C1097" s="252" t="s">
        <v>19</v>
      </c>
      <c r="D1097" s="252" t="s">
        <v>101</v>
      </c>
      <c r="E1097" s="19" t="s">
        <v>19</v>
      </c>
      <c r="F1097" s="253">
        <v>15</v>
      </c>
      <c r="G1097" s="36"/>
      <c r="H1097" s="41"/>
    </row>
    <row r="1098" spans="1:8" s="2" customFormat="1" ht="16.899999999999999" customHeight="1">
      <c r="A1098" s="36"/>
      <c r="B1098" s="41"/>
      <c r="C1098" s="254" t="s">
        <v>1328</v>
      </c>
      <c r="D1098" s="36"/>
      <c r="E1098" s="36"/>
      <c r="F1098" s="36"/>
      <c r="G1098" s="36"/>
      <c r="H1098" s="41"/>
    </row>
    <row r="1099" spans="1:8" s="2" customFormat="1" ht="16.899999999999999" customHeight="1">
      <c r="A1099" s="36"/>
      <c r="B1099" s="41"/>
      <c r="C1099" s="252" t="s">
        <v>480</v>
      </c>
      <c r="D1099" s="252" t="s">
        <v>1512</v>
      </c>
      <c r="E1099" s="19" t="s">
        <v>96</v>
      </c>
      <c r="F1099" s="253">
        <v>15</v>
      </c>
      <c r="G1099" s="36"/>
      <c r="H1099" s="41"/>
    </row>
    <row r="1100" spans="1:8" s="2" customFormat="1" ht="16.899999999999999" customHeight="1">
      <c r="A1100" s="36"/>
      <c r="B1100" s="41"/>
      <c r="C1100" s="252" t="s">
        <v>491</v>
      </c>
      <c r="D1100" s="252" t="s">
        <v>1513</v>
      </c>
      <c r="E1100" s="19" t="s">
        <v>96</v>
      </c>
      <c r="F1100" s="253">
        <v>15</v>
      </c>
      <c r="G1100" s="36"/>
      <c r="H1100" s="41"/>
    </row>
    <row r="1101" spans="1:8" s="2" customFormat="1" ht="16.899999999999999" customHeight="1">
      <c r="A1101" s="36"/>
      <c r="B1101" s="41"/>
      <c r="C1101" s="248" t="s">
        <v>898</v>
      </c>
      <c r="D1101" s="249" t="s">
        <v>899</v>
      </c>
      <c r="E1101" s="250" t="s">
        <v>91</v>
      </c>
      <c r="F1101" s="251">
        <v>478</v>
      </c>
      <c r="G1101" s="36"/>
      <c r="H1101" s="41"/>
    </row>
    <row r="1102" spans="1:8" s="2" customFormat="1" ht="16.899999999999999" customHeight="1">
      <c r="A1102" s="36"/>
      <c r="B1102" s="41"/>
      <c r="C1102" s="252" t="s">
        <v>19</v>
      </c>
      <c r="D1102" s="252" t="s">
        <v>1522</v>
      </c>
      <c r="E1102" s="19" t="s">
        <v>19</v>
      </c>
      <c r="F1102" s="253">
        <v>0</v>
      </c>
      <c r="G1102" s="36"/>
      <c r="H1102" s="41"/>
    </row>
    <row r="1103" spans="1:8" s="2" customFormat="1" ht="16.899999999999999" customHeight="1">
      <c r="A1103" s="36"/>
      <c r="B1103" s="41"/>
      <c r="C1103" s="252" t="s">
        <v>19</v>
      </c>
      <c r="D1103" s="252" t="s">
        <v>1596</v>
      </c>
      <c r="E1103" s="19" t="s">
        <v>19</v>
      </c>
      <c r="F1103" s="253">
        <v>308.7</v>
      </c>
      <c r="G1103" s="36"/>
      <c r="H1103" s="41"/>
    </row>
    <row r="1104" spans="1:8" s="2" customFormat="1" ht="16.899999999999999" customHeight="1">
      <c r="A1104" s="36"/>
      <c r="B1104" s="41"/>
      <c r="C1104" s="252" t="s">
        <v>19</v>
      </c>
      <c r="D1104" s="252" t="s">
        <v>1525</v>
      </c>
      <c r="E1104" s="19" t="s">
        <v>19</v>
      </c>
      <c r="F1104" s="253">
        <v>0</v>
      </c>
      <c r="G1104" s="36"/>
      <c r="H1104" s="41"/>
    </row>
    <row r="1105" spans="1:8" s="2" customFormat="1" ht="16.899999999999999" customHeight="1">
      <c r="A1105" s="36"/>
      <c r="B1105" s="41"/>
      <c r="C1105" s="252" t="s">
        <v>19</v>
      </c>
      <c r="D1105" s="252" t="s">
        <v>1597</v>
      </c>
      <c r="E1105" s="19" t="s">
        <v>19</v>
      </c>
      <c r="F1105" s="253">
        <v>20.9</v>
      </c>
      <c r="G1105" s="36"/>
      <c r="H1105" s="41"/>
    </row>
    <row r="1106" spans="1:8" s="2" customFormat="1" ht="16.899999999999999" customHeight="1">
      <c r="A1106" s="36"/>
      <c r="B1106" s="41"/>
      <c r="C1106" s="252" t="s">
        <v>19</v>
      </c>
      <c r="D1106" s="252" t="s">
        <v>1527</v>
      </c>
      <c r="E1106" s="19" t="s">
        <v>19</v>
      </c>
      <c r="F1106" s="253">
        <v>0</v>
      </c>
      <c r="G1106" s="36"/>
      <c r="H1106" s="41"/>
    </row>
    <row r="1107" spans="1:8" s="2" customFormat="1" ht="16.899999999999999" customHeight="1">
      <c r="A1107" s="36"/>
      <c r="B1107" s="41"/>
      <c r="C1107" s="252" t="s">
        <v>19</v>
      </c>
      <c r="D1107" s="252" t="s">
        <v>1463</v>
      </c>
      <c r="E1107" s="19" t="s">
        <v>19</v>
      </c>
      <c r="F1107" s="253">
        <v>18.7</v>
      </c>
      <c r="G1107" s="36"/>
      <c r="H1107" s="41"/>
    </row>
    <row r="1108" spans="1:8" s="2" customFormat="1" ht="16.899999999999999" customHeight="1">
      <c r="A1108" s="36"/>
      <c r="B1108" s="41"/>
      <c r="C1108" s="252" t="s">
        <v>19</v>
      </c>
      <c r="D1108" s="252" t="s">
        <v>1529</v>
      </c>
      <c r="E1108" s="19" t="s">
        <v>19</v>
      </c>
      <c r="F1108" s="253">
        <v>0</v>
      </c>
      <c r="G1108" s="36"/>
      <c r="H1108" s="41"/>
    </row>
    <row r="1109" spans="1:8" s="2" customFormat="1" ht="16.899999999999999" customHeight="1">
      <c r="A1109" s="36"/>
      <c r="B1109" s="41"/>
      <c r="C1109" s="252" t="s">
        <v>19</v>
      </c>
      <c r="D1109" s="252" t="s">
        <v>1463</v>
      </c>
      <c r="E1109" s="19" t="s">
        <v>19</v>
      </c>
      <c r="F1109" s="253">
        <v>18.7</v>
      </c>
      <c r="G1109" s="36"/>
      <c r="H1109" s="41"/>
    </row>
    <row r="1110" spans="1:8" s="2" customFormat="1" ht="16.899999999999999" customHeight="1">
      <c r="A1110" s="36"/>
      <c r="B1110" s="41"/>
      <c r="C1110" s="252" t="s">
        <v>19</v>
      </c>
      <c r="D1110" s="252" t="s">
        <v>1532</v>
      </c>
      <c r="E1110" s="19" t="s">
        <v>19</v>
      </c>
      <c r="F1110" s="253">
        <v>0</v>
      </c>
      <c r="G1110" s="36"/>
      <c r="H1110" s="41"/>
    </row>
    <row r="1111" spans="1:8" s="2" customFormat="1" ht="16.899999999999999" customHeight="1">
      <c r="A1111" s="36"/>
      <c r="B1111" s="41"/>
      <c r="C1111" s="252" t="s">
        <v>19</v>
      </c>
      <c r="D1111" s="252" t="s">
        <v>1534</v>
      </c>
      <c r="E1111" s="19" t="s">
        <v>19</v>
      </c>
      <c r="F1111" s="253">
        <v>0.8</v>
      </c>
      <c r="G1111" s="36"/>
      <c r="H1111" s="41"/>
    </row>
    <row r="1112" spans="1:8" s="2" customFormat="1" ht="16.899999999999999" customHeight="1">
      <c r="A1112" s="36"/>
      <c r="B1112" s="41"/>
      <c r="C1112" s="252" t="s">
        <v>19</v>
      </c>
      <c r="D1112" s="252" t="s">
        <v>1535</v>
      </c>
      <c r="E1112" s="19" t="s">
        <v>19</v>
      </c>
      <c r="F1112" s="253">
        <v>0</v>
      </c>
      <c r="G1112" s="36"/>
      <c r="H1112" s="41"/>
    </row>
    <row r="1113" spans="1:8" s="2" customFormat="1" ht="16.899999999999999" customHeight="1">
      <c r="A1113" s="36"/>
      <c r="B1113" s="41"/>
      <c r="C1113" s="252" t="s">
        <v>19</v>
      </c>
      <c r="D1113" s="252" t="s">
        <v>1539</v>
      </c>
      <c r="E1113" s="19" t="s">
        <v>19</v>
      </c>
      <c r="F1113" s="253">
        <v>110.2</v>
      </c>
      <c r="G1113" s="36"/>
      <c r="H1113" s="41"/>
    </row>
    <row r="1114" spans="1:8" s="2" customFormat="1" ht="16.899999999999999" customHeight="1">
      <c r="A1114" s="36"/>
      <c r="B1114" s="41"/>
      <c r="C1114" s="252" t="s">
        <v>19</v>
      </c>
      <c r="D1114" s="252" t="s">
        <v>323</v>
      </c>
      <c r="E1114" s="19" t="s">
        <v>19</v>
      </c>
      <c r="F1114" s="253">
        <v>478</v>
      </c>
      <c r="G1114" s="36"/>
      <c r="H1114" s="41"/>
    </row>
    <row r="1115" spans="1:8" s="2" customFormat="1" ht="16.899999999999999" customHeight="1">
      <c r="A1115" s="36"/>
      <c r="B1115" s="41"/>
      <c r="C1115" s="254" t="s">
        <v>1328</v>
      </c>
      <c r="D1115" s="36"/>
      <c r="E1115" s="36"/>
      <c r="F1115" s="36"/>
      <c r="G1115" s="36"/>
      <c r="H1115" s="41"/>
    </row>
    <row r="1116" spans="1:8" s="2" customFormat="1" ht="16.899999999999999" customHeight="1">
      <c r="A1116" s="36"/>
      <c r="B1116" s="41"/>
      <c r="C1116" s="252" t="s">
        <v>389</v>
      </c>
      <c r="D1116" s="252" t="s">
        <v>1521</v>
      </c>
      <c r="E1116" s="19" t="s">
        <v>91</v>
      </c>
      <c r="F1116" s="253">
        <v>478</v>
      </c>
      <c r="G1116" s="36"/>
      <c r="H1116" s="41"/>
    </row>
    <row r="1117" spans="1:8" s="2" customFormat="1" ht="7.35" customHeight="1">
      <c r="A1117" s="36"/>
      <c r="B1117" s="130"/>
      <c r="C1117" s="131"/>
      <c r="D1117" s="131"/>
      <c r="E1117" s="131"/>
      <c r="F1117" s="131"/>
      <c r="G1117" s="131"/>
      <c r="H1117" s="41"/>
    </row>
    <row r="1118" spans="1:8" s="2" customFormat="1" ht="11.25">
      <c r="A1118" s="36"/>
      <c r="B1118" s="36"/>
      <c r="C1118" s="36"/>
      <c r="D1118" s="36"/>
      <c r="E1118" s="36"/>
      <c r="F1118" s="36"/>
      <c r="G1118" s="36"/>
      <c r="H1118" s="36"/>
    </row>
  </sheetData>
  <sheetProtection password="CC35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255" customWidth="1"/>
    <col min="2" max="2" width="1.6640625" style="255" customWidth="1"/>
    <col min="3" max="4" width="5" style="255" customWidth="1"/>
    <col min="5" max="5" width="11.6640625" style="255" customWidth="1"/>
    <col min="6" max="6" width="9.1640625" style="255" customWidth="1"/>
    <col min="7" max="7" width="5" style="255" customWidth="1"/>
    <col min="8" max="8" width="77.83203125" style="255" customWidth="1"/>
    <col min="9" max="10" width="20" style="255" customWidth="1"/>
    <col min="11" max="11" width="1.6640625" style="255" customWidth="1"/>
  </cols>
  <sheetData>
    <row r="1" spans="2:11" s="1" customFormat="1" ht="37.5" customHeight="1"/>
    <row r="2" spans="2:11" s="1" customFormat="1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pans="2:11" s="16" customFormat="1" ht="45" customHeight="1">
      <c r="B3" s="259"/>
      <c r="C3" s="395" t="s">
        <v>1598</v>
      </c>
      <c r="D3" s="395"/>
      <c r="E3" s="395"/>
      <c r="F3" s="395"/>
      <c r="G3" s="395"/>
      <c r="H3" s="395"/>
      <c r="I3" s="395"/>
      <c r="J3" s="395"/>
      <c r="K3" s="260"/>
    </row>
    <row r="4" spans="2:11" s="1" customFormat="1" ht="25.5" customHeight="1">
      <c r="B4" s="261"/>
      <c r="C4" s="394" t="s">
        <v>1599</v>
      </c>
      <c r="D4" s="394"/>
      <c r="E4" s="394"/>
      <c r="F4" s="394"/>
      <c r="G4" s="394"/>
      <c r="H4" s="394"/>
      <c r="I4" s="394"/>
      <c r="J4" s="394"/>
      <c r="K4" s="262"/>
    </row>
    <row r="5" spans="2:11" s="1" customFormat="1" ht="5.25" customHeight="1">
      <c r="B5" s="261"/>
      <c r="C5" s="263"/>
      <c r="D5" s="263"/>
      <c r="E5" s="263"/>
      <c r="F5" s="263"/>
      <c r="G5" s="263"/>
      <c r="H5" s="263"/>
      <c r="I5" s="263"/>
      <c r="J5" s="263"/>
      <c r="K5" s="262"/>
    </row>
    <row r="6" spans="2:11" s="1" customFormat="1" ht="15" customHeight="1">
      <c r="B6" s="261"/>
      <c r="C6" s="393" t="s">
        <v>1600</v>
      </c>
      <c r="D6" s="393"/>
      <c r="E6" s="393"/>
      <c r="F6" s="393"/>
      <c r="G6" s="393"/>
      <c r="H6" s="393"/>
      <c r="I6" s="393"/>
      <c r="J6" s="393"/>
      <c r="K6" s="262"/>
    </row>
    <row r="7" spans="2:11" s="1" customFormat="1" ht="15" customHeight="1">
      <c r="B7" s="265"/>
      <c r="C7" s="393" t="s">
        <v>1601</v>
      </c>
      <c r="D7" s="393"/>
      <c r="E7" s="393"/>
      <c r="F7" s="393"/>
      <c r="G7" s="393"/>
      <c r="H7" s="393"/>
      <c r="I7" s="393"/>
      <c r="J7" s="393"/>
      <c r="K7" s="262"/>
    </row>
    <row r="8" spans="2:11" s="1" customFormat="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pans="2:11" s="1" customFormat="1" ht="15" customHeight="1">
      <c r="B9" s="265"/>
      <c r="C9" s="393" t="s">
        <v>1602</v>
      </c>
      <c r="D9" s="393"/>
      <c r="E9" s="393"/>
      <c r="F9" s="393"/>
      <c r="G9" s="393"/>
      <c r="H9" s="393"/>
      <c r="I9" s="393"/>
      <c r="J9" s="393"/>
      <c r="K9" s="262"/>
    </row>
    <row r="10" spans="2:11" s="1" customFormat="1" ht="15" customHeight="1">
      <c r="B10" s="265"/>
      <c r="C10" s="264"/>
      <c r="D10" s="393" t="s">
        <v>1603</v>
      </c>
      <c r="E10" s="393"/>
      <c r="F10" s="393"/>
      <c r="G10" s="393"/>
      <c r="H10" s="393"/>
      <c r="I10" s="393"/>
      <c r="J10" s="393"/>
      <c r="K10" s="262"/>
    </row>
    <row r="11" spans="2:11" s="1" customFormat="1" ht="15" customHeight="1">
      <c r="B11" s="265"/>
      <c r="C11" s="266"/>
      <c r="D11" s="393" t="s">
        <v>1604</v>
      </c>
      <c r="E11" s="393"/>
      <c r="F11" s="393"/>
      <c r="G11" s="393"/>
      <c r="H11" s="393"/>
      <c r="I11" s="393"/>
      <c r="J11" s="393"/>
      <c r="K11" s="262"/>
    </row>
    <row r="12" spans="2:11" s="1" customFormat="1" ht="15" customHeight="1">
      <c r="B12" s="265"/>
      <c r="C12" s="266"/>
      <c r="D12" s="264"/>
      <c r="E12" s="264"/>
      <c r="F12" s="264"/>
      <c r="G12" s="264"/>
      <c r="H12" s="264"/>
      <c r="I12" s="264"/>
      <c r="J12" s="264"/>
      <c r="K12" s="262"/>
    </row>
    <row r="13" spans="2:11" s="1" customFormat="1" ht="15" customHeight="1">
      <c r="B13" s="265"/>
      <c r="C13" s="266"/>
      <c r="D13" s="267" t="s">
        <v>1605</v>
      </c>
      <c r="E13" s="264"/>
      <c r="F13" s="264"/>
      <c r="G13" s="264"/>
      <c r="H13" s="264"/>
      <c r="I13" s="264"/>
      <c r="J13" s="264"/>
      <c r="K13" s="262"/>
    </row>
    <row r="14" spans="2:11" s="1" customFormat="1" ht="12.75" customHeight="1">
      <c r="B14" s="265"/>
      <c r="C14" s="266"/>
      <c r="D14" s="266"/>
      <c r="E14" s="266"/>
      <c r="F14" s="266"/>
      <c r="G14" s="266"/>
      <c r="H14" s="266"/>
      <c r="I14" s="266"/>
      <c r="J14" s="266"/>
      <c r="K14" s="262"/>
    </row>
    <row r="15" spans="2:11" s="1" customFormat="1" ht="15" customHeight="1">
      <c r="B15" s="265"/>
      <c r="C15" s="266"/>
      <c r="D15" s="393" t="s">
        <v>1606</v>
      </c>
      <c r="E15" s="393"/>
      <c r="F15" s="393"/>
      <c r="G15" s="393"/>
      <c r="H15" s="393"/>
      <c r="I15" s="393"/>
      <c r="J15" s="393"/>
      <c r="K15" s="262"/>
    </row>
    <row r="16" spans="2:11" s="1" customFormat="1" ht="15" customHeight="1">
      <c r="B16" s="265"/>
      <c r="C16" s="266"/>
      <c r="D16" s="393" t="s">
        <v>1607</v>
      </c>
      <c r="E16" s="393"/>
      <c r="F16" s="393"/>
      <c r="G16" s="393"/>
      <c r="H16" s="393"/>
      <c r="I16" s="393"/>
      <c r="J16" s="393"/>
      <c r="K16" s="262"/>
    </row>
    <row r="17" spans="2:11" s="1" customFormat="1" ht="15" customHeight="1">
      <c r="B17" s="265"/>
      <c r="C17" s="266"/>
      <c r="D17" s="393" t="s">
        <v>1608</v>
      </c>
      <c r="E17" s="393"/>
      <c r="F17" s="393"/>
      <c r="G17" s="393"/>
      <c r="H17" s="393"/>
      <c r="I17" s="393"/>
      <c r="J17" s="393"/>
      <c r="K17" s="262"/>
    </row>
    <row r="18" spans="2:11" s="1" customFormat="1" ht="15" customHeight="1">
      <c r="B18" s="265"/>
      <c r="C18" s="266"/>
      <c r="D18" s="266"/>
      <c r="E18" s="268" t="s">
        <v>82</v>
      </c>
      <c r="F18" s="393" t="s">
        <v>1609</v>
      </c>
      <c r="G18" s="393"/>
      <c r="H18" s="393"/>
      <c r="I18" s="393"/>
      <c r="J18" s="393"/>
      <c r="K18" s="262"/>
    </row>
    <row r="19" spans="2:11" s="1" customFormat="1" ht="15" customHeight="1">
      <c r="B19" s="265"/>
      <c r="C19" s="266"/>
      <c r="D19" s="266"/>
      <c r="E19" s="268" t="s">
        <v>1610</v>
      </c>
      <c r="F19" s="393" t="s">
        <v>1611</v>
      </c>
      <c r="G19" s="393"/>
      <c r="H19" s="393"/>
      <c r="I19" s="393"/>
      <c r="J19" s="393"/>
      <c r="K19" s="262"/>
    </row>
    <row r="20" spans="2:11" s="1" customFormat="1" ht="15" customHeight="1">
      <c r="B20" s="265"/>
      <c r="C20" s="266"/>
      <c r="D20" s="266"/>
      <c r="E20" s="268" t="s">
        <v>1612</v>
      </c>
      <c r="F20" s="393" t="s">
        <v>1613</v>
      </c>
      <c r="G20" s="393"/>
      <c r="H20" s="393"/>
      <c r="I20" s="393"/>
      <c r="J20" s="393"/>
      <c r="K20" s="262"/>
    </row>
    <row r="21" spans="2:11" s="1" customFormat="1" ht="15" customHeight="1">
      <c r="B21" s="265"/>
      <c r="C21" s="266"/>
      <c r="D21" s="266"/>
      <c r="E21" s="268" t="s">
        <v>1614</v>
      </c>
      <c r="F21" s="393" t="s">
        <v>1615</v>
      </c>
      <c r="G21" s="393"/>
      <c r="H21" s="393"/>
      <c r="I21" s="393"/>
      <c r="J21" s="393"/>
      <c r="K21" s="262"/>
    </row>
    <row r="22" spans="2:11" s="1" customFormat="1" ht="15" customHeight="1">
      <c r="B22" s="265"/>
      <c r="C22" s="266"/>
      <c r="D22" s="266"/>
      <c r="E22" s="268" t="s">
        <v>1616</v>
      </c>
      <c r="F22" s="393" t="s">
        <v>1617</v>
      </c>
      <c r="G22" s="393"/>
      <c r="H22" s="393"/>
      <c r="I22" s="393"/>
      <c r="J22" s="393"/>
      <c r="K22" s="262"/>
    </row>
    <row r="23" spans="2:11" s="1" customFormat="1" ht="15" customHeight="1">
      <c r="B23" s="265"/>
      <c r="C23" s="266"/>
      <c r="D23" s="266"/>
      <c r="E23" s="268" t="s">
        <v>1618</v>
      </c>
      <c r="F23" s="393" t="s">
        <v>1619</v>
      </c>
      <c r="G23" s="393"/>
      <c r="H23" s="393"/>
      <c r="I23" s="393"/>
      <c r="J23" s="393"/>
      <c r="K23" s="262"/>
    </row>
    <row r="24" spans="2:11" s="1" customFormat="1" ht="12.75" customHeight="1">
      <c r="B24" s="265"/>
      <c r="C24" s="266"/>
      <c r="D24" s="266"/>
      <c r="E24" s="266"/>
      <c r="F24" s="266"/>
      <c r="G24" s="266"/>
      <c r="H24" s="266"/>
      <c r="I24" s="266"/>
      <c r="J24" s="266"/>
      <c r="K24" s="262"/>
    </row>
    <row r="25" spans="2:11" s="1" customFormat="1" ht="15" customHeight="1">
      <c r="B25" s="265"/>
      <c r="C25" s="393" t="s">
        <v>1620</v>
      </c>
      <c r="D25" s="393"/>
      <c r="E25" s="393"/>
      <c r="F25" s="393"/>
      <c r="G25" s="393"/>
      <c r="H25" s="393"/>
      <c r="I25" s="393"/>
      <c r="J25" s="393"/>
      <c r="K25" s="262"/>
    </row>
    <row r="26" spans="2:11" s="1" customFormat="1" ht="15" customHeight="1">
      <c r="B26" s="265"/>
      <c r="C26" s="393" t="s">
        <v>1621</v>
      </c>
      <c r="D26" s="393"/>
      <c r="E26" s="393"/>
      <c r="F26" s="393"/>
      <c r="G26" s="393"/>
      <c r="H26" s="393"/>
      <c r="I26" s="393"/>
      <c r="J26" s="393"/>
      <c r="K26" s="262"/>
    </row>
    <row r="27" spans="2:11" s="1" customFormat="1" ht="15" customHeight="1">
      <c r="B27" s="265"/>
      <c r="C27" s="264"/>
      <c r="D27" s="393" t="s">
        <v>1622</v>
      </c>
      <c r="E27" s="393"/>
      <c r="F27" s="393"/>
      <c r="G27" s="393"/>
      <c r="H27" s="393"/>
      <c r="I27" s="393"/>
      <c r="J27" s="393"/>
      <c r="K27" s="262"/>
    </row>
    <row r="28" spans="2:11" s="1" customFormat="1" ht="15" customHeight="1">
      <c r="B28" s="265"/>
      <c r="C28" s="266"/>
      <c r="D28" s="393" t="s">
        <v>1623</v>
      </c>
      <c r="E28" s="393"/>
      <c r="F28" s="393"/>
      <c r="G28" s="393"/>
      <c r="H28" s="393"/>
      <c r="I28" s="393"/>
      <c r="J28" s="393"/>
      <c r="K28" s="262"/>
    </row>
    <row r="29" spans="2:11" s="1" customFormat="1" ht="12.75" customHeight="1">
      <c r="B29" s="265"/>
      <c r="C29" s="266"/>
      <c r="D29" s="266"/>
      <c r="E29" s="266"/>
      <c r="F29" s="266"/>
      <c r="G29" s="266"/>
      <c r="H29" s="266"/>
      <c r="I29" s="266"/>
      <c r="J29" s="266"/>
      <c r="K29" s="262"/>
    </row>
    <row r="30" spans="2:11" s="1" customFormat="1" ht="15" customHeight="1">
      <c r="B30" s="265"/>
      <c r="C30" s="266"/>
      <c r="D30" s="393" t="s">
        <v>1624</v>
      </c>
      <c r="E30" s="393"/>
      <c r="F30" s="393"/>
      <c r="G30" s="393"/>
      <c r="H30" s="393"/>
      <c r="I30" s="393"/>
      <c r="J30" s="393"/>
      <c r="K30" s="262"/>
    </row>
    <row r="31" spans="2:11" s="1" customFormat="1" ht="15" customHeight="1">
      <c r="B31" s="265"/>
      <c r="C31" s="266"/>
      <c r="D31" s="393" t="s">
        <v>1625</v>
      </c>
      <c r="E31" s="393"/>
      <c r="F31" s="393"/>
      <c r="G31" s="393"/>
      <c r="H31" s="393"/>
      <c r="I31" s="393"/>
      <c r="J31" s="393"/>
      <c r="K31" s="262"/>
    </row>
    <row r="32" spans="2:11" s="1" customFormat="1" ht="12.75" customHeight="1">
      <c r="B32" s="265"/>
      <c r="C32" s="266"/>
      <c r="D32" s="266"/>
      <c r="E32" s="266"/>
      <c r="F32" s="266"/>
      <c r="G32" s="266"/>
      <c r="H32" s="266"/>
      <c r="I32" s="266"/>
      <c r="J32" s="266"/>
      <c r="K32" s="262"/>
    </row>
    <row r="33" spans="2:11" s="1" customFormat="1" ht="15" customHeight="1">
      <c r="B33" s="265"/>
      <c r="C33" s="266"/>
      <c r="D33" s="393" t="s">
        <v>1626</v>
      </c>
      <c r="E33" s="393"/>
      <c r="F33" s="393"/>
      <c r="G33" s="393"/>
      <c r="H33" s="393"/>
      <c r="I33" s="393"/>
      <c r="J33" s="393"/>
      <c r="K33" s="262"/>
    </row>
    <row r="34" spans="2:11" s="1" customFormat="1" ht="15" customHeight="1">
      <c r="B34" s="265"/>
      <c r="C34" s="266"/>
      <c r="D34" s="393" t="s">
        <v>1627</v>
      </c>
      <c r="E34" s="393"/>
      <c r="F34" s="393"/>
      <c r="G34" s="393"/>
      <c r="H34" s="393"/>
      <c r="I34" s="393"/>
      <c r="J34" s="393"/>
      <c r="K34" s="262"/>
    </row>
    <row r="35" spans="2:11" s="1" customFormat="1" ht="15" customHeight="1">
      <c r="B35" s="265"/>
      <c r="C35" s="266"/>
      <c r="D35" s="393" t="s">
        <v>1628</v>
      </c>
      <c r="E35" s="393"/>
      <c r="F35" s="393"/>
      <c r="G35" s="393"/>
      <c r="H35" s="393"/>
      <c r="I35" s="393"/>
      <c r="J35" s="393"/>
      <c r="K35" s="262"/>
    </row>
    <row r="36" spans="2:11" s="1" customFormat="1" ht="15" customHeight="1">
      <c r="B36" s="265"/>
      <c r="C36" s="266"/>
      <c r="D36" s="264"/>
      <c r="E36" s="267" t="s">
        <v>201</v>
      </c>
      <c r="F36" s="264"/>
      <c r="G36" s="393" t="s">
        <v>1629</v>
      </c>
      <c r="H36" s="393"/>
      <c r="I36" s="393"/>
      <c r="J36" s="393"/>
      <c r="K36" s="262"/>
    </row>
    <row r="37" spans="2:11" s="1" customFormat="1" ht="30.75" customHeight="1">
      <c r="B37" s="265"/>
      <c r="C37" s="266"/>
      <c r="D37" s="264"/>
      <c r="E37" s="267" t="s">
        <v>1630</v>
      </c>
      <c r="F37" s="264"/>
      <c r="G37" s="393" t="s">
        <v>1631</v>
      </c>
      <c r="H37" s="393"/>
      <c r="I37" s="393"/>
      <c r="J37" s="393"/>
      <c r="K37" s="262"/>
    </row>
    <row r="38" spans="2:11" s="1" customFormat="1" ht="15" customHeight="1">
      <c r="B38" s="265"/>
      <c r="C38" s="266"/>
      <c r="D38" s="264"/>
      <c r="E38" s="267" t="s">
        <v>56</v>
      </c>
      <c r="F38" s="264"/>
      <c r="G38" s="393" t="s">
        <v>1632</v>
      </c>
      <c r="H38" s="393"/>
      <c r="I38" s="393"/>
      <c r="J38" s="393"/>
      <c r="K38" s="262"/>
    </row>
    <row r="39" spans="2:11" s="1" customFormat="1" ht="15" customHeight="1">
      <c r="B39" s="265"/>
      <c r="C39" s="266"/>
      <c r="D39" s="264"/>
      <c r="E39" s="267" t="s">
        <v>57</v>
      </c>
      <c r="F39" s="264"/>
      <c r="G39" s="393" t="s">
        <v>1633</v>
      </c>
      <c r="H39" s="393"/>
      <c r="I39" s="393"/>
      <c r="J39" s="393"/>
      <c r="K39" s="262"/>
    </row>
    <row r="40" spans="2:11" s="1" customFormat="1" ht="15" customHeight="1">
      <c r="B40" s="265"/>
      <c r="C40" s="266"/>
      <c r="D40" s="264"/>
      <c r="E40" s="267" t="s">
        <v>202</v>
      </c>
      <c r="F40" s="264"/>
      <c r="G40" s="393" t="s">
        <v>1634</v>
      </c>
      <c r="H40" s="393"/>
      <c r="I40" s="393"/>
      <c r="J40" s="393"/>
      <c r="K40" s="262"/>
    </row>
    <row r="41" spans="2:11" s="1" customFormat="1" ht="15" customHeight="1">
      <c r="B41" s="265"/>
      <c r="C41" s="266"/>
      <c r="D41" s="264"/>
      <c r="E41" s="267" t="s">
        <v>203</v>
      </c>
      <c r="F41" s="264"/>
      <c r="G41" s="393" t="s">
        <v>1635</v>
      </c>
      <c r="H41" s="393"/>
      <c r="I41" s="393"/>
      <c r="J41" s="393"/>
      <c r="K41" s="262"/>
    </row>
    <row r="42" spans="2:11" s="1" customFormat="1" ht="15" customHeight="1">
      <c r="B42" s="265"/>
      <c r="C42" s="266"/>
      <c r="D42" s="264"/>
      <c r="E42" s="267" t="s">
        <v>1636</v>
      </c>
      <c r="F42" s="264"/>
      <c r="G42" s="393" t="s">
        <v>1637</v>
      </c>
      <c r="H42" s="393"/>
      <c r="I42" s="393"/>
      <c r="J42" s="393"/>
      <c r="K42" s="262"/>
    </row>
    <row r="43" spans="2:11" s="1" customFormat="1" ht="15" customHeight="1">
      <c r="B43" s="265"/>
      <c r="C43" s="266"/>
      <c r="D43" s="264"/>
      <c r="E43" s="267"/>
      <c r="F43" s="264"/>
      <c r="G43" s="393" t="s">
        <v>1638</v>
      </c>
      <c r="H43" s="393"/>
      <c r="I43" s="393"/>
      <c r="J43" s="393"/>
      <c r="K43" s="262"/>
    </row>
    <row r="44" spans="2:11" s="1" customFormat="1" ht="15" customHeight="1">
      <c r="B44" s="265"/>
      <c r="C44" s="266"/>
      <c r="D44" s="264"/>
      <c r="E44" s="267" t="s">
        <v>1639</v>
      </c>
      <c r="F44" s="264"/>
      <c r="G44" s="393" t="s">
        <v>1640</v>
      </c>
      <c r="H44" s="393"/>
      <c r="I44" s="393"/>
      <c r="J44" s="393"/>
      <c r="K44" s="262"/>
    </row>
    <row r="45" spans="2:11" s="1" customFormat="1" ht="15" customHeight="1">
      <c r="B45" s="265"/>
      <c r="C45" s="266"/>
      <c r="D45" s="264"/>
      <c r="E45" s="267" t="s">
        <v>205</v>
      </c>
      <c r="F45" s="264"/>
      <c r="G45" s="393" t="s">
        <v>1641</v>
      </c>
      <c r="H45" s="393"/>
      <c r="I45" s="393"/>
      <c r="J45" s="393"/>
      <c r="K45" s="262"/>
    </row>
    <row r="46" spans="2:11" s="1" customFormat="1" ht="12.75" customHeight="1">
      <c r="B46" s="265"/>
      <c r="C46" s="266"/>
      <c r="D46" s="264"/>
      <c r="E46" s="264"/>
      <c r="F46" s="264"/>
      <c r="G46" s="264"/>
      <c r="H46" s="264"/>
      <c r="I46" s="264"/>
      <c r="J46" s="264"/>
      <c r="K46" s="262"/>
    </row>
    <row r="47" spans="2:11" s="1" customFormat="1" ht="15" customHeight="1">
      <c r="B47" s="265"/>
      <c r="C47" s="266"/>
      <c r="D47" s="393" t="s">
        <v>1642</v>
      </c>
      <c r="E47" s="393"/>
      <c r="F47" s="393"/>
      <c r="G47" s="393"/>
      <c r="H47" s="393"/>
      <c r="I47" s="393"/>
      <c r="J47" s="393"/>
      <c r="K47" s="262"/>
    </row>
    <row r="48" spans="2:11" s="1" customFormat="1" ht="15" customHeight="1">
      <c r="B48" s="265"/>
      <c r="C48" s="266"/>
      <c r="D48" s="266"/>
      <c r="E48" s="393" t="s">
        <v>1643</v>
      </c>
      <c r="F48" s="393"/>
      <c r="G48" s="393"/>
      <c r="H48" s="393"/>
      <c r="I48" s="393"/>
      <c r="J48" s="393"/>
      <c r="K48" s="262"/>
    </row>
    <row r="49" spans="2:11" s="1" customFormat="1" ht="15" customHeight="1">
      <c r="B49" s="265"/>
      <c r="C49" s="266"/>
      <c r="D49" s="266"/>
      <c r="E49" s="393" t="s">
        <v>1644</v>
      </c>
      <c r="F49" s="393"/>
      <c r="G49" s="393"/>
      <c r="H49" s="393"/>
      <c r="I49" s="393"/>
      <c r="J49" s="393"/>
      <c r="K49" s="262"/>
    </row>
    <row r="50" spans="2:11" s="1" customFormat="1" ht="15" customHeight="1">
      <c r="B50" s="265"/>
      <c r="C50" s="266"/>
      <c r="D50" s="266"/>
      <c r="E50" s="393" t="s">
        <v>1645</v>
      </c>
      <c r="F50" s="393"/>
      <c r="G50" s="393"/>
      <c r="H50" s="393"/>
      <c r="I50" s="393"/>
      <c r="J50" s="393"/>
      <c r="K50" s="262"/>
    </row>
    <row r="51" spans="2:11" s="1" customFormat="1" ht="15" customHeight="1">
      <c r="B51" s="265"/>
      <c r="C51" s="266"/>
      <c r="D51" s="393" t="s">
        <v>1646</v>
      </c>
      <c r="E51" s="393"/>
      <c r="F51" s="393"/>
      <c r="G51" s="393"/>
      <c r="H51" s="393"/>
      <c r="I51" s="393"/>
      <c r="J51" s="393"/>
      <c r="K51" s="262"/>
    </row>
    <row r="52" spans="2:11" s="1" customFormat="1" ht="25.5" customHeight="1">
      <c r="B52" s="261"/>
      <c r="C52" s="394" t="s">
        <v>1647</v>
      </c>
      <c r="D52" s="394"/>
      <c r="E52" s="394"/>
      <c r="F52" s="394"/>
      <c r="G52" s="394"/>
      <c r="H52" s="394"/>
      <c r="I52" s="394"/>
      <c r="J52" s="394"/>
      <c r="K52" s="262"/>
    </row>
    <row r="53" spans="2:11" s="1" customFormat="1" ht="5.25" customHeight="1">
      <c r="B53" s="261"/>
      <c r="C53" s="263"/>
      <c r="D53" s="263"/>
      <c r="E53" s="263"/>
      <c r="F53" s="263"/>
      <c r="G53" s="263"/>
      <c r="H53" s="263"/>
      <c r="I53" s="263"/>
      <c r="J53" s="263"/>
      <c r="K53" s="262"/>
    </row>
    <row r="54" spans="2:11" s="1" customFormat="1" ht="15" customHeight="1">
      <c r="B54" s="261"/>
      <c r="C54" s="393" t="s">
        <v>1648</v>
      </c>
      <c r="D54" s="393"/>
      <c r="E54" s="393"/>
      <c r="F54" s="393"/>
      <c r="G54" s="393"/>
      <c r="H54" s="393"/>
      <c r="I54" s="393"/>
      <c r="J54" s="393"/>
      <c r="K54" s="262"/>
    </row>
    <row r="55" spans="2:11" s="1" customFormat="1" ht="15" customHeight="1">
      <c r="B55" s="261"/>
      <c r="C55" s="393" t="s">
        <v>1649</v>
      </c>
      <c r="D55" s="393"/>
      <c r="E55" s="393"/>
      <c r="F55" s="393"/>
      <c r="G55" s="393"/>
      <c r="H55" s="393"/>
      <c r="I55" s="393"/>
      <c r="J55" s="393"/>
      <c r="K55" s="262"/>
    </row>
    <row r="56" spans="2:11" s="1" customFormat="1" ht="12.75" customHeight="1">
      <c r="B56" s="261"/>
      <c r="C56" s="264"/>
      <c r="D56" s="264"/>
      <c r="E56" s="264"/>
      <c r="F56" s="264"/>
      <c r="G56" s="264"/>
      <c r="H56" s="264"/>
      <c r="I56" s="264"/>
      <c r="J56" s="264"/>
      <c r="K56" s="262"/>
    </row>
    <row r="57" spans="2:11" s="1" customFormat="1" ht="15" customHeight="1">
      <c r="B57" s="261"/>
      <c r="C57" s="393" t="s">
        <v>1650</v>
      </c>
      <c r="D57" s="393"/>
      <c r="E57" s="393"/>
      <c r="F57" s="393"/>
      <c r="G57" s="393"/>
      <c r="H57" s="393"/>
      <c r="I57" s="393"/>
      <c r="J57" s="393"/>
      <c r="K57" s="262"/>
    </row>
    <row r="58" spans="2:11" s="1" customFormat="1" ht="15" customHeight="1">
      <c r="B58" s="261"/>
      <c r="C58" s="266"/>
      <c r="D58" s="393" t="s">
        <v>1651</v>
      </c>
      <c r="E58" s="393"/>
      <c r="F58" s="393"/>
      <c r="G58" s="393"/>
      <c r="H58" s="393"/>
      <c r="I58" s="393"/>
      <c r="J58" s="393"/>
      <c r="K58" s="262"/>
    </row>
    <row r="59" spans="2:11" s="1" customFormat="1" ht="15" customHeight="1">
      <c r="B59" s="261"/>
      <c r="C59" s="266"/>
      <c r="D59" s="393" t="s">
        <v>1652</v>
      </c>
      <c r="E59" s="393"/>
      <c r="F59" s="393"/>
      <c r="G59" s="393"/>
      <c r="H59" s="393"/>
      <c r="I59" s="393"/>
      <c r="J59" s="393"/>
      <c r="K59" s="262"/>
    </row>
    <row r="60" spans="2:11" s="1" customFormat="1" ht="15" customHeight="1">
      <c r="B60" s="261"/>
      <c r="C60" s="266"/>
      <c r="D60" s="393" t="s">
        <v>1653</v>
      </c>
      <c r="E60" s="393"/>
      <c r="F60" s="393"/>
      <c r="G60" s="393"/>
      <c r="H60" s="393"/>
      <c r="I60" s="393"/>
      <c r="J60" s="393"/>
      <c r="K60" s="262"/>
    </row>
    <row r="61" spans="2:11" s="1" customFormat="1" ht="15" customHeight="1">
      <c r="B61" s="261"/>
      <c r="C61" s="266"/>
      <c r="D61" s="393" t="s">
        <v>1654</v>
      </c>
      <c r="E61" s="393"/>
      <c r="F61" s="393"/>
      <c r="G61" s="393"/>
      <c r="H61" s="393"/>
      <c r="I61" s="393"/>
      <c r="J61" s="393"/>
      <c r="K61" s="262"/>
    </row>
    <row r="62" spans="2:11" s="1" customFormat="1" ht="15" customHeight="1">
      <c r="B62" s="261"/>
      <c r="C62" s="266"/>
      <c r="D62" s="396" t="s">
        <v>1655</v>
      </c>
      <c r="E62" s="396"/>
      <c r="F62" s="396"/>
      <c r="G62" s="396"/>
      <c r="H62" s="396"/>
      <c r="I62" s="396"/>
      <c r="J62" s="396"/>
      <c r="K62" s="262"/>
    </row>
    <row r="63" spans="2:11" s="1" customFormat="1" ht="15" customHeight="1">
      <c r="B63" s="261"/>
      <c r="C63" s="266"/>
      <c r="D63" s="393" t="s">
        <v>1656</v>
      </c>
      <c r="E63" s="393"/>
      <c r="F63" s="393"/>
      <c r="G63" s="393"/>
      <c r="H63" s="393"/>
      <c r="I63" s="393"/>
      <c r="J63" s="393"/>
      <c r="K63" s="262"/>
    </row>
    <row r="64" spans="2:11" s="1" customFormat="1" ht="12.75" customHeight="1">
      <c r="B64" s="261"/>
      <c r="C64" s="266"/>
      <c r="D64" s="266"/>
      <c r="E64" s="269"/>
      <c r="F64" s="266"/>
      <c r="G64" s="266"/>
      <c r="H64" s="266"/>
      <c r="I64" s="266"/>
      <c r="J64" s="266"/>
      <c r="K64" s="262"/>
    </row>
    <row r="65" spans="2:11" s="1" customFormat="1" ht="15" customHeight="1">
      <c r="B65" s="261"/>
      <c r="C65" s="266"/>
      <c r="D65" s="393" t="s">
        <v>1657</v>
      </c>
      <c r="E65" s="393"/>
      <c r="F65" s="393"/>
      <c r="G65" s="393"/>
      <c r="H65" s="393"/>
      <c r="I65" s="393"/>
      <c r="J65" s="393"/>
      <c r="K65" s="262"/>
    </row>
    <row r="66" spans="2:11" s="1" customFormat="1" ht="15" customHeight="1">
      <c r="B66" s="261"/>
      <c r="C66" s="266"/>
      <c r="D66" s="396" t="s">
        <v>1658</v>
      </c>
      <c r="E66" s="396"/>
      <c r="F66" s="396"/>
      <c r="G66" s="396"/>
      <c r="H66" s="396"/>
      <c r="I66" s="396"/>
      <c r="J66" s="396"/>
      <c r="K66" s="262"/>
    </row>
    <row r="67" spans="2:11" s="1" customFormat="1" ht="15" customHeight="1">
      <c r="B67" s="261"/>
      <c r="C67" s="266"/>
      <c r="D67" s="393" t="s">
        <v>1659</v>
      </c>
      <c r="E67" s="393"/>
      <c r="F67" s="393"/>
      <c r="G67" s="393"/>
      <c r="H67" s="393"/>
      <c r="I67" s="393"/>
      <c r="J67" s="393"/>
      <c r="K67" s="262"/>
    </row>
    <row r="68" spans="2:11" s="1" customFormat="1" ht="15" customHeight="1">
      <c r="B68" s="261"/>
      <c r="C68" s="266"/>
      <c r="D68" s="393" t="s">
        <v>1660</v>
      </c>
      <c r="E68" s="393"/>
      <c r="F68" s="393"/>
      <c r="G68" s="393"/>
      <c r="H68" s="393"/>
      <c r="I68" s="393"/>
      <c r="J68" s="393"/>
      <c r="K68" s="262"/>
    </row>
    <row r="69" spans="2:11" s="1" customFormat="1" ht="15" customHeight="1">
      <c r="B69" s="261"/>
      <c r="C69" s="266"/>
      <c r="D69" s="393" t="s">
        <v>1661</v>
      </c>
      <c r="E69" s="393"/>
      <c r="F69" s="393"/>
      <c r="G69" s="393"/>
      <c r="H69" s="393"/>
      <c r="I69" s="393"/>
      <c r="J69" s="393"/>
      <c r="K69" s="262"/>
    </row>
    <row r="70" spans="2:11" s="1" customFormat="1" ht="15" customHeight="1">
      <c r="B70" s="261"/>
      <c r="C70" s="266"/>
      <c r="D70" s="393" t="s">
        <v>1662</v>
      </c>
      <c r="E70" s="393"/>
      <c r="F70" s="393"/>
      <c r="G70" s="393"/>
      <c r="H70" s="393"/>
      <c r="I70" s="393"/>
      <c r="J70" s="393"/>
      <c r="K70" s="262"/>
    </row>
    <row r="71" spans="2:11" s="1" customFormat="1" ht="12.75" customHeight="1">
      <c r="B71" s="270"/>
      <c r="C71" s="271"/>
      <c r="D71" s="271"/>
      <c r="E71" s="271"/>
      <c r="F71" s="271"/>
      <c r="G71" s="271"/>
      <c r="H71" s="271"/>
      <c r="I71" s="271"/>
      <c r="J71" s="271"/>
      <c r="K71" s="272"/>
    </row>
    <row r="72" spans="2:11" s="1" customFormat="1" ht="18.75" customHeight="1">
      <c r="B72" s="273"/>
      <c r="C72" s="273"/>
      <c r="D72" s="273"/>
      <c r="E72" s="273"/>
      <c r="F72" s="273"/>
      <c r="G72" s="273"/>
      <c r="H72" s="273"/>
      <c r="I72" s="273"/>
      <c r="J72" s="273"/>
      <c r="K72" s="274"/>
    </row>
    <row r="73" spans="2:11" s="1" customFormat="1" ht="18.75" customHeight="1">
      <c r="B73" s="274"/>
      <c r="C73" s="274"/>
      <c r="D73" s="274"/>
      <c r="E73" s="274"/>
      <c r="F73" s="274"/>
      <c r="G73" s="274"/>
      <c r="H73" s="274"/>
      <c r="I73" s="274"/>
      <c r="J73" s="274"/>
      <c r="K73" s="274"/>
    </row>
    <row r="74" spans="2:11" s="1" customFormat="1" ht="7.5" customHeight="1">
      <c r="B74" s="275"/>
      <c r="C74" s="276"/>
      <c r="D74" s="276"/>
      <c r="E74" s="276"/>
      <c r="F74" s="276"/>
      <c r="G74" s="276"/>
      <c r="H74" s="276"/>
      <c r="I74" s="276"/>
      <c r="J74" s="276"/>
      <c r="K74" s="277"/>
    </row>
    <row r="75" spans="2:11" s="1" customFormat="1" ht="45" customHeight="1">
      <c r="B75" s="278"/>
      <c r="C75" s="397" t="s">
        <v>1663</v>
      </c>
      <c r="D75" s="397"/>
      <c r="E75" s="397"/>
      <c r="F75" s="397"/>
      <c r="G75" s="397"/>
      <c r="H75" s="397"/>
      <c r="I75" s="397"/>
      <c r="J75" s="397"/>
      <c r="K75" s="279"/>
    </row>
    <row r="76" spans="2:11" s="1" customFormat="1" ht="17.25" customHeight="1">
      <c r="B76" s="278"/>
      <c r="C76" s="280" t="s">
        <v>1664</v>
      </c>
      <c r="D76" s="280"/>
      <c r="E76" s="280"/>
      <c r="F76" s="280" t="s">
        <v>1665</v>
      </c>
      <c r="G76" s="281"/>
      <c r="H76" s="280" t="s">
        <v>57</v>
      </c>
      <c r="I76" s="280" t="s">
        <v>60</v>
      </c>
      <c r="J76" s="280" t="s">
        <v>1666</v>
      </c>
      <c r="K76" s="279"/>
    </row>
    <row r="77" spans="2:11" s="1" customFormat="1" ht="17.25" customHeight="1">
      <c r="B77" s="278"/>
      <c r="C77" s="282" t="s">
        <v>1667</v>
      </c>
      <c r="D77" s="282"/>
      <c r="E77" s="282"/>
      <c r="F77" s="283" t="s">
        <v>1668</v>
      </c>
      <c r="G77" s="284"/>
      <c r="H77" s="282"/>
      <c r="I77" s="282"/>
      <c r="J77" s="282" t="s">
        <v>1669</v>
      </c>
      <c r="K77" s="279"/>
    </row>
    <row r="78" spans="2:11" s="1" customFormat="1" ht="5.25" customHeight="1">
      <c r="B78" s="278"/>
      <c r="C78" s="285"/>
      <c r="D78" s="285"/>
      <c r="E78" s="285"/>
      <c r="F78" s="285"/>
      <c r="G78" s="286"/>
      <c r="H78" s="285"/>
      <c r="I78" s="285"/>
      <c r="J78" s="285"/>
      <c r="K78" s="279"/>
    </row>
    <row r="79" spans="2:11" s="1" customFormat="1" ht="15" customHeight="1">
      <c r="B79" s="278"/>
      <c r="C79" s="267" t="s">
        <v>56</v>
      </c>
      <c r="D79" s="287"/>
      <c r="E79" s="287"/>
      <c r="F79" s="288" t="s">
        <v>1670</v>
      </c>
      <c r="G79" s="289"/>
      <c r="H79" s="267" t="s">
        <v>1671</v>
      </c>
      <c r="I79" s="267" t="s">
        <v>1672</v>
      </c>
      <c r="J79" s="267">
        <v>20</v>
      </c>
      <c r="K79" s="279"/>
    </row>
    <row r="80" spans="2:11" s="1" customFormat="1" ht="15" customHeight="1">
      <c r="B80" s="278"/>
      <c r="C80" s="267" t="s">
        <v>1673</v>
      </c>
      <c r="D80" s="267"/>
      <c r="E80" s="267"/>
      <c r="F80" s="288" t="s">
        <v>1670</v>
      </c>
      <c r="G80" s="289"/>
      <c r="H80" s="267" t="s">
        <v>1674</v>
      </c>
      <c r="I80" s="267" t="s">
        <v>1672</v>
      </c>
      <c r="J80" s="267">
        <v>120</v>
      </c>
      <c r="K80" s="279"/>
    </row>
    <row r="81" spans="2:11" s="1" customFormat="1" ht="15" customHeight="1">
      <c r="B81" s="290"/>
      <c r="C81" s="267" t="s">
        <v>1675</v>
      </c>
      <c r="D81" s="267"/>
      <c r="E81" s="267"/>
      <c r="F81" s="288" t="s">
        <v>1676</v>
      </c>
      <c r="G81" s="289"/>
      <c r="H81" s="267" t="s">
        <v>1677</v>
      </c>
      <c r="I81" s="267" t="s">
        <v>1672</v>
      </c>
      <c r="J81" s="267">
        <v>50</v>
      </c>
      <c r="K81" s="279"/>
    </row>
    <row r="82" spans="2:11" s="1" customFormat="1" ht="15" customHeight="1">
      <c r="B82" s="290"/>
      <c r="C82" s="267" t="s">
        <v>1678</v>
      </c>
      <c r="D82" s="267"/>
      <c r="E82" s="267"/>
      <c r="F82" s="288" t="s">
        <v>1670</v>
      </c>
      <c r="G82" s="289"/>
      <c r="H82" s="267" t="s">
        <v>1679</v>
      </c>
      <c r="I82" s="267" t="s">
        <v>1680</v>
      </c>
      <c r="J82" s="267"/>
      <c r="K82" s="279"/>
    </row>
    <row r="83" spans="2:11" s="1" customFormat="1" ht="15" customHeight="1">
      <c r="B83" s="290"/>
      <c r="C83" s="291" t="s">
        <v>1681</v>
      </c>
      <c r="D83" s="291"/>
      <c r="E83" s="291"/>
      <c r="F83" s="292" t="s">
        <v>1676</v>
      </c>
      <c r="G83" s="291"/>
      <c r="H83" s="291" t="s">
        <v>1682</v>
      </c>
      <c r="I83" s="291" t="s">
        <v>1672</v>
      </c>
      <c r="J83" s="291">
        <v>15</v>
      </c>
      <c r="K83" s="279"/>
    </row>
    <row r="84" spans="2:11" s="1" customFormat="1" ht="15" customHeight="1">
      <c r="B84" s="290"/>
      <c r="C84" s="291" t="s">
        <v>1683</v>
      </c>
      <c r="D84" s="291"/>
      <c r="E84" s="291"/>
      <c r="F84" s="292" t="s">
        <v>1676</v>
      </c>
      <c r="G84" s="291"/>
      <c r="H84" s="291" t="s">
        <v>1684</v>
      </c>
      <c r="I84" s="291" t="s">
        <v>1672</v>
      </c>
      <c r="J84" s="291">
        <v>15</v>
      </c>
      <c r="K84" s="279"/>
    </row>
    <row r="85" spans="2:11" s="1" customFormat="1" ht="15" customHeight="1">
      <c r="B85" s="290"/>
      <c r="C85" s="291" t="s">
        <v>1685</v>
      </c>
      <c r="D85" s="291"/>
      <c r="E85" s="291"/>
      <c r="F85" s="292" t="s">
        <v>1676</v>
      </c>
      <c r="G85" s="291"/>
      <c r="H85" s="291" t="s">
        <v>1686</v>
      </c>
      <c r="I85" s="291" t="s">
        <v>1672</v>
      </c>
      <c r="J85" s="291">
        <v>20</v>
      </c>
      <c r="K85" s="279"/>
    </row>
    <row r="86" spans="2:11" s="1" customFormat="1" ht="15" customHeight="1">
      <c r="B86" s="290"/>
      <c r="C86" s="291" t="s">
        <v>1687</v>
      </c>
      <c r="D86" s="291"/>
      <c r="E86" s="291"/>
      <c r="F86" s="292" t="s">
        <v>1676</v>
      </c>
      <c r="G86" s="291"/>
      <c r="H86" s="291" t="s">
        <v>1688</v>
      </c>
      <c r="I86" s="291" t="s">
        <v>1672</v>
      </c>
      <c r="J86" s="291">
        <v>20</v>
      </c>
      <c r="K86" s="279"/>
    </row>
    <row r="87" spans="2:11" s="1" customFormat="1" ht="15" customHeight="1">
      <c r="B87" s="290"/>
      <c r="C87" s="267" t="s">
        <v>1689</v>
      </c>
      <c r="D87" s="267"/>
      <c r="E87" s="267"/>
      <c r="F87" s="288" t="s">
        <v>1676</v>
      </c>
      <c r="G87" s="289"/>
      <c r="H87" s="267" t="s">
        <v>1690</v>
      </c>
      <c r="I87" s="267" t="s">
        <v>1672</v>
      </c>
      <c r="J87" s="267">
        <v>50</v>
      </c>
      <c r="K87" s="279"/>
    </row>
    <row r="88" spans="2:11" s="1" customFormat="1" ht="15" customHeight="1">
      <c r="B88" s="290"/>
      <c r="C88" s="267" t="s">
        <v>1691</v>
      </c>
      <c r="D88" s="267"/>
      <c r="E88" s="267"/>
      <c r="F88" s="288" t="s">
        <v>1676</v>
      </c>
      <c r="G88" s="289"/>
      <c r="H88" s="267" t="s">
        <v>1692</v>
      </c>
      <c r="I88" s="267" t="s">
        <v>1672</v>
      </c>
      <c r="J88" s="267">
        <v>20</v>
      </c>
      <c r="K88" s="279"/>
    </row>
    <row r="89" spans="2:11" s="1" customFormat="1" ht="15" customHeight="1">
      <c r="B89" s="290"/>
      <c r="C89" s="267" t="s">
        <v>1693</v>
      </c>
      <c r="D89" s="267"/>
      <c r="E89" s="267"/>
      <c r="F89" s="288" t="s">
        <v>1676</v>
      </c>
      <c r="G89" s="289"/>
      <c r="H89" s="267" t="s">
        <v>1694</v>
      </c>
      <c r="I89" s="267" t="s">
        <v>1672</v>
      </c>
      <c r="J89" s="267">
        <v>20</v>
      </c>
      <c r="K89" s="279"/>
    </row>
    <row r="90" spans="2:11" s="1" customFormat="1" ht="15" customHeight="1">
      <c r="B90" s="290"/>
      <c r="C90" s="267" t="s">
        <v>1695</v>
      </c>
      <c r="D90" s="267"/>
      <c r="E90" s="267"/>
      <c r="F90" s="288" t="s">
        <v>1676</v>
      </c>
      <c r="G90" s="289"/>
      <c r="H90" s="267" t="s">
        <v>1696</v>
      </c>
      <c r="I90" s="267" t="s">
        <v>1672</v>
      </c>
      <c r="J90" s="267">
        <v>50</v>
      </c>
      <c r="K90" s="279"/>
    </row>
    <row r="91" spans="2:11" s="1" customFormat="1" ht="15" customHeight="1">
      <c r="B91" s="290"/>
      <c r="C91" s="267" t="s">
        <v>1697</v>
      </c>
      <c r="D91" s="267"/>
      <c r="E91" s="267"/>
      <c r="F91" s="288" t="s">
        <v>1676</v>
      </c>
      <c r="G91" s="289"/>
      <c r="H91" s="267" t="s">
        <v>1697</v>
      </c>
      <c r="I91" s="267" t="s">
        <v>1672</v>
      </c>
      <c r="J91" s="267">
        <v>50</v>
      </c>
      <c r="K91" s="279"/>
    </row>
    <row r="92" spans="2:11" s="1" customFormat="1" ht="15" customHeight="1">
      <c r="B92" s="290"/>
      <c r="C92" s="267" t="s">
        <v>1698</v>
      </c>
      <c r="D92" s="267"/>
      <c r="E92" s="267"/>
      <c r="F92" s="288" t="s">
        <v>1676</v>
      </c>
      <c r="G92" s="289"/>
      <c r="H92" s="267" t="s">
        <v>1699</v>
      </c>
      <c r="I92" s="267" t="s">
        <v>1672</v>
      </c>
      <c r="J92" s="267">
        <v>255</v>
      </c>
      <c r="K92" s="279"/>
    </row>
    <row r="93" spans="2:11" s="1" customFormat="1" ht="15" customHeight="1">
      <c r="B93" s="290"/>
      <c r="C93" s="267" t="s">
        <v>1700</v>
      </c>
      <c r="D93" s="267"/>
      <c r="E93" s="267"/>
      <c r="F93" s="288" t="s">
        <v>1670</v>
      </c>
      <c r="G93" s="289"/>
      <c r="H93" s="267" t="s">
        <v>1701</v>
      </c>
      <c r="I93" s="267" t="s">
        <v>1702</v>
      </c>
      <c r="J93" s="267"/>
      <c r="K93" s="279"/>
    </row>
    <row r="94" spans="2:11" s="1" customFormat="1" ht="15" customHeight="1">
      <c r="B94" s="290"/>
      <c r="C94" s="267" t="s">
        <v>1703</v>
      </c>
      <c r="D94" s="267"/>
      <c r="E94" s="267"/>
      <c r="F94" s="288" t="s">
        <v>1670</v>
      </c>
      <c r="G94" s="289"/>
      <c r="H94" s="267" t="s">
        <v>1704</v>
      </c>
      <c r="I94" s="267" t="s">
        <v>1705</v>
      </c>
      <c r="J94" s="267"/>
      <c r="K94" s="279"/>
    </row>
    <row r="95" spans="2:11" s="1" customFormat="1" ht="15" customHeight="1">
      <c r="B95" s="290"/>
      <c r="C95" s="267" t="s">
        <v>1706</v>
      </c>
      <c r="D95" s="267"/>
      <c r="E95" s="267"/>
      <c r="F95" s="288" t="s">
        <v>1670</v>
      </c>
      <c r="G95" s="289"/>
      <c r="H95" s="267" t="s">
        <v>1706</v>
      </c>
      <c r="I95" s="267" t="s">
        <v>1705</v>
      </c>
      <c r="J95" s="267"/>
      <c r="K95" s="279"/>
    </row>
    <row r="96" spans="2:11" s="1" customFormat="1" ht="15" customHeight="1">
      <c r="B96" s="290"/>
      <c r="C96" s="267" t="s">
        <v>41</v>
      </c>
      <c r="D96" s="267"/>
      <c r="E96" s="267"/>
      <c r="F96" s="288" t="s">
        <v>1670</v>
      </c>
      <c r="G96" s="289"/>
      <c r="H96" s="267" t="s">
        <v>1707</v>
      </c>
      <c r="I96" s="267" t="s">
        <v>1705</v>
      </c>
      <c r="J96" s="267"/>
      <c r="K96" s="279"/>
    </row>
    <row r="97" spans="2:11" s="1" customFormat="1" ht="15" customHeight="1">
      <c r="B97" s="290"/>
      <c r="C97" s="267" t="s">
        <v>51</v>
      </c>
      <c r="D97" s="267"/>
      <c r="E97" s="267"/>
      <c r="F97" s="288" t="s">
        <v>1670</v>
      </c>
      <c r="G97" s="289"/>
      <c r="H97" s="267" t="s">
        <v>1708</v>
      </c>
      <c r="I97" s="267" t="s">
        <v>1705</v>
      </c>
      <c r="J97" s="267"/>
      <c r="K97" s="279"/>
    </row>
    <row r="98" spans="2:11" s="1" customFormat="1" ht="15" customHeight="1">
      <c r="B98" s="293"/>
      <c r="C98" s="294"/>
      <c r="D98" s="294"/>
      <c r="E98" s="294"/>
      <c r="F98" s="294"/>
      <c r="G98" s="294"/>
      <c r="H98" s="294"/>
      <c r="I98" s="294"/>
      <c r="J98" s="294"/>
      <c r="K98" s="295"/>
    </row>
    <row r="99" spans="2:11" s="1" customFormat="1" ht="18.75" customHeight="1">
      <c r="B99" s="296"/>
      <c r="C99" s="297"/>
      <c r="D99" s="297"/>
      <c r="E99" s="297"/>
      <c r="F99" s="297"/>
      <c r="G99" s="297"/>
      <c r="H99" s="297"/>
      <c r="I99" s="297"/>
      <c r="J99" s="297"/>
      <c r="K99" s="296"/>
    </row>
    <row r="100" spans="2:11" s="1" customFormat="1" ht="18.75" customHeight="1">
      <c r="B100" s="274"/>
      <c r="C100" s="274"/>
      <c r="D100" s="274"/>
      <c r="E100" s="274"/>
      <c r="F100" s="274"/>
      <c r="G100" s="274"/>
      <c r="H100" s="274"/>
      <c r="I100" s="274"/>
      <c r="J100" s="274"/>
      <c r="K100" s="274"/>
    </row>
    <row r="101" spans="2:11" s="1" customFormat="1" ht="7.5" customHeight="1">
      <c r="B101" s="275"/>
      <c r="C101" s="276"/>
      <c r="D101" s="276"/>
      <c r="E101" s="276"/>
      <c r="F101" s="276"/>
      <c r="G101" s="276"/>
      <c r="H101" s="276"/>
      <c r="I101" s="276"/>
      <c r="J101" s="276"/>
      <c r="K101" s="277"/>
    </row>
    <row r="102" spans="2:11" s="1" customFormat="1" ht="45" customHeight="1">
      <c r="B102" s="278"/>
      <c r="C102" s="397" t="s">
        <v>1709</v>
      </c>
      <c r="D102" s="397"/>
      <c r="E102" s="397"/>
      <c r="F102" s="397"/>
      <c r="G102" s="397"/>
      <c r="H102" s="397"/>
      <c r="I102" s="397"/>
      <c r="J102" s="397"/>
      <c r="K102" s="279"/>
    </row>
    <row r="103" spans="2:11" s="1" customFormat="1" ht="17.25" customHeight="1">
      <c r="B103" s="278"/>
      <c r="C103" s="280" t="s">
        <v>1664</v>
      </c>
      <c r="D103" s="280"/>
      <c r="E103" s="280"/>
      <c r="F103" s="280" t="s">
        <v>1665</v>
      </c>
      <c r="G103" s="281"/>
      <c r="H103" s="280" t="s">
        <v>57</v>
      </c>
      <c r="I103" s="280" t="s">
        <v>60</v>
      </c>
      <c r="J103" s="280" t="s">
        <v>1666</v>
      </c>
      <c r="K103" s="279"/>
    </row>
    <row r="104" spans="2:11" s="1" customFormat="1" ht="17.25" customHeight="1">
      <c r="B104" s="278"/>
      <c r="C104" s="282" t="s">
        <v>1667</v>
      </c>
      <c r="D104" s="282"/>
      <c r="E104" s="282"/>
      <c r="F104" s="283" t="s">
        <v>1668</v>
      </c>
      <c r="G104" s="284"/>
      <c r="H104" s="282"/>
      <c r="I104" s="282"/>
      <c r="J104" s="282" t="s">
        <v>1669</v>
      </c>
      <c r="K104" s="279"/>
    </row>
    <row r="105" spans="2:11" s="1" customFormat="1" ht="5.25" customHeight="1">
      <c r="B105" s="278"/>
      <c r="C105" s="280"/>
      <c r="D105" s="280"/>
      <c r="E105" s="280"/>
      <c r="F105" s="280"/>
      <c r="G105" s="298"/>
      <c r="H105" s="280"/>
      <c r="I105" s="280"/>
      <c r="J105" s="280"/>
      <c r="K105" s="279"/>
    </row>
    <row r="106" spans="2:11" s="1" customFormat="1" ht="15" customHeight="1">
      <c r="B106" s="278"/>
      <c r="C106" s="267" t="s">
        <v>56</v>
      </c>
      <c r="D106" s="287"/>
      <c r="E106" s="287"/>
      <c r="F106" s="288" t="s">
        <v>1670</v>
      </c>
      <c r="G106" s="267"/>
      <c r="H106" s="267" t="s">
        <v>1710</v>
      </c>
      <c r="I106" s="267" t="s">
        <v>1672</v>
      </c>
      <c r="J106" s="267">
        <v>20</v>
      </c>
      <c r="K106" s="279"/>
    </row>
    <row r="107" spans="2:11" s="1" customFormat="1" ht="15" customHeight="1">
      <c r="B107" s="278"/>
      <c r="C107" s="267" t="s">
        <v>1673</v>
      </c>
      <c r="D107" s="267"/>
      <c r="E107" s="267"/>
      <c r="F107" s="288" t="s">
        <v>1670</v>
      </c>
      <c r="G107" s="267"/>
      <c r="H107" s="267" t="s">
        <v>1710</v>
      </c>
      <c r="I107" s="267" t="s">
        <v>1672</v>
      </c>
      <c r="J107" s="267">
        <v>120</v>
      </c>
      <c r="K107" s="279"/>
    </row>
    <row r="108" spans="2:11" s="1" customFormat="1" ht="15" customHeight="1">
      <c r="B108" s="290"/>
      <c r="C108" s="267" t="s">
        <v>1675</v>
      </c>
      <c r="D108" s="267"/>
      <c r="E108" s="267"/>
      <c r="F108" s="288" t="s">
        <v>1676</v>
      </c>
      <c r="G108" s="267"/>
      <c r="H108" s="267" t="s">
        <v>1710</v>
      </c>
      <c r="I108" s="267" t="s">
        <v>1672</v>
      </c>
      <c r="J108" s="267">
        <v>50</v>
      </c>
      <c r="K108" s="279"/>
    </row>
    <row r="109" spans="2:11" s="1" customFormat="1" ht="15" customHeight="1">
      <c r="B109" s="290"/>
      <c r="C109" s="267" t="s">
        <v>1678</v>
      </c>
      <c r="D109" s="267"/>
      <c r="E109" s="267"/>
      <c r="F109" s="288" t="s">
        <v>1670</v>
      </c>
      <c r="G109" s="267"/>
      <c r="H109" s="267" t="s">
        <v>1710</v>
      </c>
      <c r="I109" s="267" t="s">
        <v>1680</v>
      </c>
      <c r="J109" s="267"/>
      <c r="K109" s="279"/>
    </row>
    <row r="110" spans="2:11" s="1" customFormat="1" ht="15" customHeight="1">
      <c r="B110" s="290"/>
      <c r="C110" s="267" t="s">
        <v>1689</v>
      </c>
      <c r="D110" s="267"/>
      <c r="E110" s="267"/>
      <c r="F110" s="288" t="s">
        <v>1676</v>
      </c>
      <c r="G110" s="267"/>
      <c r="H110" s="267" t="s">
        <v>1710</v>
      </c>
      <c r="I110" s="267" t="s">
        <v>1672</v>
      </c>
      <c r="J110" s="267">
        <v>50</v>
      </c>
      <c r="K110" s="279"/>
    </row>
    <row r="111" spans="2:11" s="1" customFormat="1" ht="15" customHeight="1">
      <c r="B111" s="290"/>
      <c r="C111" s="267" t="s">
        <v>1697</v>
      </c>
      <c r="D111" s="267"/>
      <c r="E111" s="267"/>
      <c r="F111" s="288" t="s">
        <v>1676</v>
      </c>
      <c r="G111" s="267"/>
      <c r="H111" s="267" t="s">
        <v>1710</v>
      </c>
      <c r="I111" s="267" t="s">
        <v>1672</v>
      </c>
      <c r="J111" s="267">
        <v>50</v>
      </c>
      <c r="K111" s="279"/>
    </row>
    <row r="112" spans="2:11" s="1" customFormat="1" ht="15" customHeight="1">
      <c r="B112" s="290"/>
      <c r="C112" s="267" t="s">
        <v>1695</v>
      </c>
      <c r="D112" s="267"/>
      <c r="E112" s="267"/>
      <c r="F112" s="288" t="s">
        <v>1676</v>
      </c>
      <c r="G112" s="267"/>
      <c r="H112" s="267" t="s">
        <v>1710</v>
      </c>
      <c r="I112" s="267" t="s">
        <v>1672</v>
      </c>
      <c r="J112" s="267">
        <v>50</v>
      </c>
      <c r="K112" s="279"/>
    </row>
    <row r="113" spans="2:11" s="1" customFormat="1" ht="15" customHeight="1">
      <c r="B113" s="290"/>
      <c r="C113" s="267" t="s">
        <v>56</v>
      </c>
      <c r="D113" s="267"/>
      <c r="E113" s="267"/>
      <c r="F113" s="288" t="s">
        <v>1670</v>
      </c>
      <c r="G113" s="267"/>
      <c r="H113" s="267" t="s">
        <v>1711</v>
      </c>
      <c r="I113" s="267" t="s">
        <v>1672</v>
      </c>
      <c r="J113" s="267">
        <v>20</v>
      </c>
      <c r="K113" s="279"/>
    </row>
    <row r="114" spans="2:11" s="1" customFormat="1" ht="15" customHeight="1">
      <c r="B114" s="290"/>
      <c r="C114" s="267" t="s">
        <v>1712</v>
      </c>
      <c r="D114" s="267"/>
      <c r="E114" s="267"/>
      <c r="F114" s="288" t="s">
        <v>1670</v>
      </c>
      <c r="G114" s="267"/>
      <c r="H114" s="267" t="s">
        <v>1713</v>
      </c>
      <c r="I114" s="267" t="s">
        <v>1672</v>
      </c>
      <c r="J114" s="267">
        <v>120</v>
      </c>
      <c r="K114" s="279"/>
    </row>
    <row r="115" spans="2:11" s="1" customFormat="1" ht="15" customHeight="1">
      <c r="B115" s="290"/>
      <c r="C115" s="267" t="s">
        <v>41</v>
      </c>
      <c r="D115" s="267"/>
      <c r="E115" s="267"/>
      <c r="F115" s="288" t="s">
        <v>1670</v>
      </c>
      <c r="G115" s="267"/>
      <c r="H115" s="267" t="s">
        <v>1714</v>
      </c>
      <c r="I115" s="267" t="s">
        <v>1705</v>
      </c>
      <c r="J115" s="267"/>
      <c r="K115" s="279"/>
    </row>
    <row r="116" spans="2:11" s="1" customFormat="1" ht="15" customHeight="1">
      <c r="B116" s="290"/>
      <c r="C116" s="267" t="s">
        <v>51</v>
      </c>
      <c r="D116" s="267"/>
      <c r="E116" s="267"/>
      <c r="F116" s="288" t="s">
        <v>1670</v>
      </c>
      <c r="G116" s="267"/>
      <c r="H116" s="267" t="s">
        <v>1715</v>
      </c>
      <c r="I116" s="267" t="s">
        <v>1705</v>
      </c>
      <c r="J116" s="267"/>
      <c r="K116" s="279"/>
    </row>
    <row r="117" spans="2:11" s="1" customFormat="1" ht="15" customHeight="1">
      <c r="B117" s="290"/>
      <c r="C117" s="267" t="s">
        <v>60</v>
      </c>
      <c r="D117" s="267"/>
      <c r="E117" s="267"/>
      <c r="F117" s="288" t="s">
        <v>1670</v>
      </c>
      <c r="G117" s="267"/>
      <c r="H117" s="267" t="s">
        <v>1716</v>
      </c>
      <c r="I117" s="267" t="s">
        <v>1717</v>
      </c>
      <c r="J117" s="267"/>
      <c r="K117" s="279"/>
    </row>
    <row r="118" spans="2:11" s="1" customFormat="1" ht="15" customHeight="1">
      <c r="B118" s="293"/>
      <c r="C118" s="299"/>
      <c r="D118" s="299"/>
      <c r="E118" s="299"/>
      <c r="F118" s="299"/>
      <c r="G118" s="299"/>
      <c r="H118" s="299"/>
      <c r="I118" s="299"/>
      <c r="J118" s="299"/>
      <c r="K118" s="295"/>
    </row>
    <row r="119" spans="2:11" s="1" customFormat="1" ht="18.75" customHeight="1">
      <c r="B119" s="300"/>
      <c r="C119" s="301"/>
      <c r="D119" s="301"/>
      <c r="E119" s="301"/>
      <c r="F119" s="302"/>
      <c r="G119" s="301"/>
      <c r="H119" s="301"/>
      <c r="I119" s="301"/>
      <c r="J119" s="301"/>
      <c r="K119" s="300"/>
    </row>
    <row r="120" spans="2:11" s="1" customFormat="1" ht="18.75" customHeight="1">
      <c r="B120" s="274"/>
      <c r="C120" s="274"/>
      <c r="D120" s="274"/>
      <c r="E120" s="274"/>
      <c r="F120" s="274"/>
      <c r="G120" s="274"/>
      <c r="H120" s="274"/>
      <c r="I120" s="274"/>
      <c r="J120" s="274"/>
      <c r="K120" s="274"/>
    </row>
    <row r="121" spans="2:11" s="1" customFormat="1" ht="7.5" customHeight="1">
      <c r="B121" s="303"/>
      <c r="C121" s="304"/>
      <c r="D121" s="304"/>
      <c r="E121" s="304"/>
      <c r="F121" s="304"/>
      <c r="G121" s="304"/>
      <c r="H121" s="304"/>
      <c r="I121" s="304"/>
      <c r="J121" s="304"/>
      <c r="K121" s="305"/>
    </row>
    <row r="122" spans="2:11" s="1" customFormat="1" ht="45" customHeight="1">
      <c r="B122" s="306"/>
      <c r="C122" s="395" t="s">
        <v>1718</v>
      </c>
      <c r="D122" s="395"/>
      <c r="E122" s="395"/>
      <c r="F122" s="395"/>
      <c r="G122" s="395"/>
      <c r="H122" s="395"/>
      <c r="I122" s="395"/>
      <c r="J122" s="395"/>
      <c r="K122" s="307"/>
    </row>
    <row r="123" spans="2:11" s="1" customFormat="1" ht="17.25" customHeight="1">
      <c r="B123" s="308"/>
      <c r="C123" s="280" t="s">
        <v>1664</v>
      </c>
      <c r="D123" s="280"/>
      <c r="E123" s="280"/>
      <c r="F123" s="280" t="s">
        <v>1665</v>
      </c>
      <c r="G123" s="281"/>
      <c r="H123" s="280" t="s">
        <v>57</v>
      </c>
      <c r="I123" s="280" t="s">
        <v>60</v>
      </c>
      <c r="J123" s="280" t="s">
        <v>1666</v>
      </c>
      <c r="K123" s="309"/>
    </row>
    <row r="124" spans="2:11" s="1" customFormat="1" ht="17.25" customHeight="1">
      <c r="B124" s="308"/>
      <c r="C124" s="282" t="s">
        <v>1667</v>
      </c>
      <c r="D124" s="282"/>
      <c r="E124" s="282"/>
      <c r="F124" s="283" t="s">
        <v>1668</v>
      </c>
      <c r="G124" s="284"/>
      <c r="H124" s="282"/>
      <c r="I124" s="282"/>
      <c r="J124" s="282" t="s">
        <v>1669</v>
      </c>
      <c r="K124" s="309"/>
    </row>
    <row r="125" spans="2:11" s="1" customFormat="1" ht="5.25" customHeight="1">
      <c r="B125" s="310"/>
      <c r="C125" s="285"/>
      <c r="D125" s="285"/>
      <c r="E125" s="285"/>
      <c r="F125" s="285"/>
      <c r="G125" s="311"/>
      <c r="H125" s="285"/>
      <c r="I125" s="285"/>
      <c r="J125" s="285"/>
      <c r="K125" s="312"/>
    </row>
    <row r="126" spans="2:11" s="1" customFormat="1" ht="15" customHeight="1">
      <c r="B126" s="310"/>
      <c r="C126" s="267" t="s">
        <v>1673</v>
      </c>
      <c r="D126" s="287"/>
      <c r="E126" s="287"/>
      <c r="F126" s="288" t="s">
        <v>1670</v>
      </c>
      <c r="G126" s="267"/>
      <c r="H126" s="267" t="s">
        <v>1710</v>
      </c>
      <c r="I126" s="267" t="s">
        <v>1672</v>
      </c>
      <c r="J126" s="267">
        <v>120</v>
      </c>
      <c r="K126" s="313"/>
    </row>
    <row r="127" spans="2:11" s="1" customFormat="1" ht="15" customHeight="1">
      <c r="B127" s="310"/>
      <c r="C127" s="267" t="s">
        <v>1719</v>
      </c>
      <c r="D127" s="267"/>
      <c r="E127" s="267"/>
      <c r="F127" s="288" t="s">
        <v>1670</v>
      </c>
      <c r="G127" s="267"/>
      <c r="H127" s="267" t="s">
        <v>1720</v>
      </c>
      <c r="I127" s="267" t="s">
        <v>1672</v>
      </c>
      <c r="J127" s="267" t="s">
        <v>1721</v>
      </c>
      <c r="K127" s="313"/>
    </row>
    <row r="128" spans="2:11" s="1" customFormat="1" ht="15" customHeight="1">
      <c r="B128" s="310"/>
      <c r="C128" s="267" t="s">
        <v>1618</v>
      </c>
      <c r="D128" s="267"/>
      <c r="E128" s="267"/>
      <c r="F128" s="288" t="s">
        <v>1670</v>
      </c>
      <c r="G128" s="267"/>
      <c r="H128" s="267" t="s">
        <v>1722</v>
      </c>
      <c r="I128" s="267" t="s">
        <v>1672</v>
      </c>
      <c r="J128" s="267" t="s">
        <v>1721</v>
      </c>
      <c r="K128" s="313"/>
    </row>
    <row r="129" spans="2:11" s="1" customFormat="1" ht="15" customHeight="1">
      <c r="B129" s="310"/>
      <c r="C129" s="267" t="s">
        <v>1681</v>
      </c>
      <c r="D129" s="267"/>
      <c r="E129" s="267"/>
      <c r="F129" s="288" t="s">
        <v>1676</v>
      </c>
      <c r="G129" s="267"/>
      <c r="H129" s="267" t="s">
        <v>1682</v>
      </c>
      <c r="I129" s="267" t="s">
        <v>1672</v>
      </c>
      <c r="J129" s="267">
        <v>15</v>
      </c>
      <c r="K129" s="313"/>
    </row>
    <row r="130" spans="2:11" s="1" customFormat="1" ht="15" customHeight="1">
      <c r="B130" s="310"/>
      <c r="C130" s="291" t="s">
        <v>1683</v>
      </c>
      <c r="D130" s="291"/>
      <c r="E130" s="291"/>
      <c r="F130" s="292" t="s">
        <v>1676</v>
      </c>
      <c r="G130" s="291"/>
      <c r="H130" s="291" t="s">
        <v>1684</v>
      </c>
      <c r="I130" s="291" t="s">
        <v>1672</v>
      </c>
      <c r="J130" s="291">
        <v>15</v>
      </c>
      <c r="K130" s="313"/>
    </row>
    <row r="131" spans="2:11" s="1" customFormat="1" ht="15" customHeight="1">
      <c r="B131" s="310"/>
      <c r="C131" s="291" t="s">
        <v>1685</v>
      </c>
      <c r="D131" s="291"/>
      <c r="E131" s="291"/>
      <c r="F131" s="292" t="s">
        <v>1676</v>
      </c>
      <c r="G131" s="291"/>
      <c r="H131" s="291" t="s">
        <v>1686</v>
      </c>
      <c r="I131" s="291" t="s">
        <v>1672</v>
      </c>
      <c r="J131" s="291">
        <v>20</v>
      </c>
      <c r="K131" s="313"/>
    </row>
    <row r="132" spans="2:11" s="1" customFormat="1" ht="15" customHeight="1">
      <c r="B132" s="310"/>
      <c r="C132" s="291" t="s">
        <v>1687</v>
      </c>
      <c r="D132" s="291"/>
      <c r="E132" s="291"/>
      <c r="F132" s="292" t="s">
        <v>1676</v>
      </c>
      <c r="G132" s="291"/>
      <c r="H132" s="291" t="s">
        <v>1688</v>
      </c>
      <c r="I132" s="291" t="s">
        <v>1672</v>
      </c>
      <c r="J132" s="291">
        <v>20</v>
      </c>
      <c r="K132" s="313"/>
    </row>
    <row r="133" spans="2:11" s="1" customFormat="1" ht="15" customHeight="1">
      <c r="B133" s="310"/>
      <c r="C133" s="267" t="s">
        <v>1675</v>
      </c>
      <c r="D133" s="267"/>
      <c r="E133" s="267"/>
      <c r="F133" s="288" t="s">
        <v>1676</v>
      </c>
      <c r="G133" s="267"/>
      <c r="H133" s="267" t="s">
        <v>1710</v>
      </c>
      <c r="I133" s="267" t="s">
        <v>1672</v>
      </c>
      <c r="J133" s="267">
        <v>50</v>
      </c>
      <c r="K133" s="313"/>
    </row>
    <row r="134" spans="2:11" s="1" customFormat="1" ht="15" customHeight="1">
      <c r="B134" s="310"/>
      <c r="C134" s="267" t="s">
        <v>1689</v>
      </c>
      <c r="D134" s="267"/>
      <c r="E134" s="267"/>
      <c r="F134" s="288" t="s">
        <v>1676</v>
      </c>
      <c r="G134" s="267"/>
      <c r="H134" s="267" t="s">
        <v>1710</v>
      </c>
      <c r="I134" s="267" t="s">
        <v>1672</v>
      </c>
      <c r="J134" s="267">
        <v>50</v>
      </c>
      <c r="K134" s="313"/>
    </row>
    <row r="135" spans="2:11" s="1" customFormat="1" ht="15" customHeight="1">
      <c r="B135" s="310"/>
      <c r="C135" s="267" t="s">
        <v>1695</v>
      </c>
      <c r="D135" s="267"/>
      <c r="E135" s="267"/>
      <c r="F135" s="288" t="s">
        <v>1676</v>
      </c>
      <c r="G135" s="267"/>
      <c r="H135" s="267" t="s">
        <v>1710</v>
      </c>
      <c r="I135" s="267" t="s">
        <v>1672</v>
      </c>
      <c r="J135" s="267">
        <v>50</v>
      </c>
      <c r="K135" s="313"/>
    </row>
    <row r="136" spans="2:11" s="1" customFormat="1" ht="15" customHeight="1">
      <c r="B136" s="310"/>
      <c r="C136" s="267" t="s">
        <v>1697</v>
      </c>
      <c r="D136" s="267"/>
      <c r="E136" s="267"/>
      <c r="F136" s="288" t="s">
        <v>1676</v>
      </c>
      <c r="G136" s="267"/>
      <c r="H136" s="267" t="s">
        <v>1710</v>
      </c>
      <c r="I136" s="267" t="s">
        <v>1672</v>
      </c>
      <c r="J136" s="267">
        <v>50</v>
      </c>
      <c r="K136" s="313"/>
    </row>
    <row r="137" spans="2:11" s="1" customFormat="1" ht="15" customHeight="1">
      <c r="B137" s="310"/>
      <c r="C137" s="267" t="s">
        <v>1698</v>
      </c>
      <c r="D137" s="267"/>
      <c r="E137" s="267"/>
      <c r="F137" s="288" t="s">
        <v>1676</v>
      </c>
      <c r="G137" s="267"/>
      <c r="H137" s="267" t="s">
        <v>1723</v>
      </c>
      <c r="I137" s="267" t="s">
        <v>1672</v>
      </c>
      <c r="J137" s="267">
        <v>255</v>
      </c>
      <c r="K137" s="313"/>
    </row>
    <row r="138" spans="2:11" s="1" customFormat="1" ht="15" customHeight="1">
      <c r="B138" s="310"/>
      <c r="C138" s="267" t="s">
        <v>1700</v>
      </c>
      <c r="D138" s="267"/>
      <c r="E138" s="267"/>
      <c r="F138" s="288" t="s">
        <v>1670</v>
      </c>
      <c r="G138" s="267"/>
      <c r="H138" s="267" t="s">
        <v>1724</v>
      </c>
      <c r="I138" s="267" t="s">
        <v>1702</v>
      </c>
      <c r="J138" s="267"/>
      <c r="K138" s="313"/>
    </row>
    <row r="139" spans="2:11" s="1" customFormat="1" ht="15" customHeight="1">
      <c r="B139" s="310"/>
      <c r="C139" s="267" t="s">
        <v>1703</v>
      </c>
      <c r="D139" s="267"/>
      <c r="E139" s="267"/>
      <c r="F139" s="288" t="s">
        <v>1670</v>
      </c>
      <c r="G139" s="267"/>
      <c r="H139" s="267" t="s">
        <v>1725</v>
      </c>
      <c r="I139" s="267" t="s">
        <v>1705</v>
      </c>
      <c r="J139" s="267"/>
      <c r="K139" s="313"/>
    </row>
    <row r="140" spans="2:11" s="1" customFormat="1" ht="15" customHeight="1">
      <c r="B140" s="310"/>
      <c r="C140" s="267" t="s">
        <v>1706</v>
      </c>
      <c r="D140" s="267"/>
      <c r="E140" s="267"/>
      <c r="F140" s="288" t="s">
        <v>1670</v>
      </c>
      <c r="G140" s="267"/>
      <c r="H140" s="267" t="s">
        <v>1706</v>
      </c>
      <c r="I140" s="267" t="s">
        <v>1705</v>
      </c>
      <c r="J140" s="267"/>
      <c r="K140" s="313"/>
    </row>
    <row r="141" spans="2:11" s="1" customFormat="1" ht="15" customHeight="1">
      <c r="B141" s="310"/>
      <c r="C141" s="267" t="s">
        <v>41</v>
      </c>
      <c r="D141" s="267"/>
      <c r="E141" s="267"/>
      <c r="F141" s="288" t="s">
        <v>1670</v>
      </c>
      <c r="G141" s="267"/>
      <c r="H141" s="267" t="s">
        <v>1726</v>
      </c>
      <c r="I141" s="267" t="s">
        <v>1705</v>
      </c>
      <c r="J141" s="267"/>
      <c r="K141" s="313"/>
    </row>
    <row r="142" spans="2:11" s="1" customFormat="1" ht="15" customHeight="1">
      <c r="B142" s="310"/>
      <c r="C142" s="267" t="s">
        <v>1727</v>
      </c>
      <c r="D142" s="267"/>
      <c r="E142" s="267"/>
      <c r="F142" s="288" t="s">
        <v>1670</v>
      </c>
      <c r="G142" s="267"/>
      <c r="H142" s="267" t="s">
        <v>1728</v>
      </c>
      <c r="I142" s="267" t="s">
        <v>1705</v>
      </c>
      <c r="J142" s="267"/>
      <c r="K142" s="313"/>
    </row>
    <row r="143" spans="2:11" s="1" customFormat="1" ht="15" customHeight="1">
      <c r="B143" s="314"/>
      <c r="C143" s="315"/>
      <c r="D143" s="315"/>
      <c r="E143" s="315"/>
      <c r="F143" s="315"/>
      <c r="G143" s="315"/>
      <c r="H143" s="315"/>
      <c r="I143" s="315"/>
      <c r="J143" s="315"/>
      <c r="K143" s="316"/>
    </row>
    <row r="144" spans="2:11" s="1" customFormat="1" ht="18.75" customHeight="1">
      <c r="B144" s="301"/>
      <c r="C144" s="301"/>
      <c r="D144" s="301"/>
      <c r="E144" s="301"/>
      <c r="F144" s="302"/>
      <c r="G144" s="301"/>
      <c r="H144" s="301"/>
      <c r="I144" s="301"/>
      <c r="J144" s="301"/>
      <c r="K144" s="301"/>
    </row>
    <row r="145" spans="2:11" s="1" customFormat="1" ht="18.75" customHeight="1">
      <c r="B145" s="274"/>
      <c r="C145" s="274"/>
      <c r="D145" s="274"/>
      <c r="E145" s="274"/>
      <c r="F145" s="274"/>
      <c r="G145" s="274"/>
      <c r="H145" s="274"/>
      <c r="I145" s="274"/>
      <c r="J145" s="274"/>
      <c r="K145" s="274"/>
    </row>
    <row r="146" spans="2:11" s="1" customFormat="1" ht="7.5" customHeight="1">
      <c r="B146" s="275"/>
      <c r="C146" s="276"/>
      <c r="D146" s="276"/>
      <c r="E146" s="276"/>
      <c r="F146" s="276"/>
      <c r="G146" s="276"/>
      <c r="H146" s="276"/>
      <c r="I146" s="276"/>
      <c r="J146" s="276"/>
      <c r="K146" s="277"/>
    </row>
    <row r="147" spans="2:11" s="1" customFormat="1" ht="45" customHeight="1">
      <c r="B147" s="278"/>
      <c r="C147" s="397" t="s">
        <v>1729</v>
      </c>
      <c r="D147" s="397"/>
      <c r="E147" s="397"/>
      <c r="F147" s="397"/>
      <c r="G147" s="397"/>
      <c r="H147" s="397"/>
      <c r="I147" s="397"/>
      <c r="J147" s="397"/>
      <c r="K147" s="279"/>
    </row>
    <row r="148" spans="2:11" s="1" customFormat="1" ht="17.25" customHeight="1">
      <c r="B148" s="278"/>
      <c r="C148" s="280" t="s">
        <v>1664</v>
      </c>
      <c r="D148" s="280"/>
      <c r="E148" s="280"/>
      <c r="F148" s="280" t="s">
        <v>1665</v>
      </c>
      <c r="G148" s="281"/>
      <c r="H148" s="280" t="s">
        <v>57</v>
      </c>
      <c r="I148" s="280" t="s">
        <v>60</v>
      </c>
      <c r="J148" s="280" t="s">
        <v>1666</v>
      </c>
      <c r="K148" s="279"/>
    </row>
    <row r="149" spans="2:11" s="1" customFormat="1" ht="17.25" customHeight="1">
      <c r="B149" s="278"/>
      <c r="C149" s="282" t="s">
        <v>1667</v>
      </c>
      <c r="D149" s="282"/>
      <c r="E149" s="282"/>
      <c r="F149" s="283" t="s">
        <v>1668</v>
      </c>
      <c r="G149" s="284"/>
      <c r="H149" s="282"/>
      <c r="I149" s="282"/>
      <c r="J149" s="282" t="s">
        <v>1669</v>
      </c>
      <c r="K149" s="279"/>
    </row>
    <row r="150" spans="2:11" s="1" customFormat="1" ht="5.25" customHeight="1">
      <c r="B150" s="290"/>
      <c r="C150" s="285"/>
      <c r="D150" s="285"/>
      <c r="E150" s="285"/>
      <c r="F150" s="285"/>
      <c r="G150" s="286"/>
      <c r="H150" s="285"/>
      <c r="I150" s="285"/>
      <c r="J150" s="285"/>
      <c r="K150" s="313"/>
    </row>
    <row r="151" spans="2:11" s="1" customFormat="1" ht="15" customHeight="1">
      <c r="B151" s="290"/>
      <c r="C151" s="317" t="s">
        <v>1673</v>
      </c>
      <c r="D151" s="267"/>
      <c r="E151" s="267"/>
      <c r="F151" s="318" t="s">
        <v>1670</v>
      </c>
      <c r="G151" s="267"/>
      <c r="H151" s="317" t="s">
        <v>1710</v>
      </c>
      <c r="I151" s="317" t="s">
        <v>1672</v>
      </c>
      <c r="J151" s="317">
        <v>120</v>
      </c>
      <c r="K151" s="313"/>
    </row>
    <row r="152" spans="2:11" s="1" customFormat="1" ht="15" customHeight="1">
      <c r="B152" s="290"/>
      <c r="C152" s="317" t="s">
        <v>1719</v>
      </c>
      <c r="D152" s="267"/>
      <c r="E152" s="267"/>
      <c r="F152" s="318" t="s">
        <v>1670</v>
      </c>
      <c r="G152" s="267"/>
      <c r="H152" s="317" t="s">
        <v>1730</v>
      </c>
      <c r="I152" s="317" t="s">
        <v>1672</v>
      </c>
      <c r="J152" s="317" t="s">
        <v>1721</v>
      </c>
      <c r="K152" s="313"/>
    </row>
    <row r="153" spans="2:11" s="1" customFormat="1" ht="15" customHeight="1">
      <c r="B153" s="290"/>
      <c r="C153" s="317" t="s">
        <v>1618</v>
      </c>
      <c r="D153" s="267"/>
      <c r="E153" s="267"/>
      <c r="F153" s="318" t="s">
        <v>1670</v>
      </c>
      <c r="G153" s="267"/>
      <c r="H153" s="317" t="s">
        <v>1731</v>
      </c>
      <c r="I153" s="317" t="s">
        <v>1672</v>
      </c>
      <c r="J153" s="317" t="s">
        <v>1721</v>
      </c>
      <c r="K153" s="313"/>
    </row>
    <row r="154" spans="2:11" s="1" customFormat="1" ht="15" customHeight="1">
      <c r="B154" s="290"/>
      <c r="C154" s="317" t="s">
        <v>1675</v>
      </c>
      <c r="D154" s="267"/>
      <c r="E154" s="267"/>
      <c r="F154" s="318" t="s">
        <v>1676</v>
      </c>
      <c r="G154" s="267"/>
      <c r="H154" s="317" t="s">
        <v>1710</v>
      </c>
      <c r="I154" s="317" t="s">
        <v>1672</v>
      </c>
      <c r="J154" s="317">
        <v>50</v>
      </c>
      <c r="K154" s="313"/>
    </row>
    <row r="155" spans="2:11" s="1" customFormat="1" ht="15" customHeight="1">
      <c r="B155" s="290"/>
      <c r="C155" s="317" t="s">
        <v>1678</v>
      </c>
      <c r="D155" s="267"/>
      <c r="E155" s="267"/>
      <c r="F155" s="318" t="s">
        <v>1670</v>
      </c>
      <c r="G155" s="267"/>
      <c r="H155" s="317" t="s">
        <v>1710</v>
      </c>
      <c r="I155" s="317" t="s">
        <v>1680</v>
      </c>
      <c r="J155" s="317"/>
      <c r="K155" s="313"/>
    </row>
    <row r="156" spans="2:11" s="1" customFormat="1" ht="15" customHeight="1">
      <c r="B156" s="290"/>
      <c r="C156" s="317" t="s">
        <v>1689</v>
      </c>
      <c r="D156" s="267"/>
      <c r="E156" s="267"/>
      <c r="F156" s="318" t="s">
        <v>1676</v>
      </c>
      <c r="G156" s="267"/>
      <c r="H156" s="317" t="s">
        <v>1710</v>
      </c>
      <c r="I156" s="317" t="s">
        <v>1672</v>
      </c>
      <c r="J156" s="317">
        <v>50</v>
      </c>
      <c r="K156" s="313"/>
    </row>
    <row r="157" spans="2:11" s="1" customFormat="1" ht="15" customHeight="1">
      <c r="B157" s="290"/>
      <c r="C157" s="317" t="s">
        <v>1697</v>
      </c>
      <c r="D157" s="267"/>
      <c r="E157" s="267"/>
      <c r="F157" s="318" t="s">
        <v>1676</v>
      </c>
      <c r="G157" s="267"/>
      <c r="H157" s="317" t="s">
        <v>1710</v>
      </c>
      <c r="I157" s="317" t="s">
        <v>1672</v>
      </c>
      <c r="J157" s="317">
        <v>50</v>
      </c>
      <c r="K157" s="313"/>
    </row>
    <row r="158" spans="2:11" s="1" customFormat="1" ht="15" customHeight="1">
      <c r="B158" s="290"/>
      <c r="C158" s="317" t="s">
        <v>1695</v>
      </c>
      <c r="D158" s="267"/>
      <c r="E158" s="267"/>
      <c r="F158" s="318" t="s">
        <v>1676</v>
      </c>
      <c r="G158" s="267"/>
      <c r="H158" s="317" t="s">
        <v>1710</v>
      </c>
      <c r="I158" s="317" t="s">
        <v>1672</v>
      </c>
      <c r="J158" s="317">
        <v>50</v>
      </c>
      <c r="K158" s="313"/>
    </row>
    <row r="159" spans="2:11" s="1" customFormat="1" ht="15" customHeight="1">
      <c r="B159" s="290"/>
      <c r="C159" s="317" t="s">
        <v>176</v>
      </c>
      <c r="D159" s="267"/>
      <c r="E159" s="267"/>
      <c r="F159" s="318" t="s">
        <v>1670</v>
      </c>
      <c r="G159" s="267"/>
      <c r="H159" s="317" t="s">
        <v>1732</v>
      </c>
      <c r="I159" s="317" t="s">
        <v>1672</v>
      </c>
      <c r="J159" s="317" t="s">
        <v>1733</v>
      </c>
      <c r="K159" s="313"/>
    </row>
    <row r="160" spans="2:11" s="1" customFormat="1" ht="15" customHeight="1">
      <c r="B160" s="290"/>
      <c r="C160" s="317" t="s">
        <v>1734</v>
      </c>
      <c r="D160" s="267"/>
      <c r="E160" s="267"/>
      <c r="F160" s="318" t="s">
        <v>1670</v>
      </c>
      <c r="G160" s="267"/>
      <c r="H160" s="317" t="s">
        <v>1735</v>
      </c>
      <c r="I160" s="317" t="s">
        <v>1705</v>
      </c>
      <c r="J160" s="317"/>
      <c r="K160" s="313"/>
    </row>
    <row r="161" spans="2:11" s="1" customFormat="1" ht="15" customHeight="1">
      <c r="B161" s="319"/>
      <c r="C161" s="299"/>
      <c r="D161" s="299"/>
      <c r="E161" s="299"/>
      <c r="F161" s="299"/>
      <c r="G161" s="299"/>
      <c r="H161" s="299"/>
      <c r="I161" s="299"/>
      <c r="J161" s="299"/>
      <c r="K161" s="320"/>
    </row>
    <row r="162" spans="2:11" s="1" customFormat="1" ht="18.75" customHeight="1">
      <c r="B162" s="301"/>
      <c r="C162" s="311"/>
      <c r="D162" s="311"/>
      <c r="E162" s="311"/>
      <c r="F162" s="321"/>
      <c r="G162" s="311"/>
      <c r="H162" s="311"/>
      <c r="I162" s="311"/>
      <c r="J162" s="311"/>
      <c r="K162" s="301"/>
    </row>
    <row r="163" spans="2:11" s="1" customFormat="1" ht="18.75" customHeight="1">
      <c r="B163" s="274"/>
      <c r="C163" s="274"/>
      <c r="D163" s="274"/>
      <c r="E163" s="274"/>
      <c r="F163" s="274"/>
      <c r="G163" s="274"/>
      <c r="H163" s="274"/>
      <c r="I163" s="274"/>
      <c r="J163" s="274"/>
      <c r="K163" s="274"/>
    </row>
    <row r="164" spans="2:11" s="1" customFormat="1" ht="7.5" customHeight="1">
      <c r="B164" s="256"/>
      <c r="C164" s="257"/>
      <c r="D164" s="257"/>
      <c r="E164" s="257"/>
      <c r="F164" s="257"/>
      <c r="G164" s="257"/>
      <c r="H164" s="257"/>
      <c r="I164" s="257"/>
      <c r="J164" s="257"/>
      <c r="K164" s="258"/>
    </row>
    <row r="165" spans="2:11" s="1" customFormat="1" ht="45" customHeight="1">
      <c r="B165" s="259"/>
      <c r="C165" s="395" t="s">
        <v>1736</v>
      </c>
      <c r="D165" s="395"/>
      <c r="E165" s="395"/>
      <c r="F165" s="395"/>
      <c r="G165" s="395"/>
      <c r="H165" s="395"/>
      <c r="I165" s="395"/>
      <c r="J165" s="395"/>
      <c r="K165" s="260"/>
    </row>
    <row r="166" spans="2:11" s="1" customFormat="1" ht="17.25" customHeight="1">
      <c r="B166" s="259"/>
      <c r="C166" s="280" t="s">
        <v>1664</v>
      </c>
      <c r="D166" s="280"/>
      <c r="E166" s="280"/>
      <c r="F166" s="280" t="s">
        <v>1665</v>
      </c>
      <c r="G166" s="322"/>
      <c r="H166" s="323" t="s">
        <v>57</v>
      </c>
      <c r="I166" s="323" t="s">
        <v>60</v>
      </c>
      <c r="J166" s="280" t="s">
        <v>1666</v>
      </c>
      <c r="K166" s="260"/>
    </row>
    <row r="167" spans="2:11" s="1" customFormat="1" ht="17.25" customHeight="1">
      <c r="B167" s="261"/>
      <c r="C167" s="282" t="s">
        <v>1667</v>
      </c>
      <c r="D167" s="282"/>
      <c r="E167" s="282"/>
      <c r="F167" s="283" t="s">
        <v>1668</v>
      </c>
      <c r="G167" s="324"/>
      <c r="H167" s="325"/>
      <c r="I167" s="325"/>
      <c r="J167" s="282" t="s">
        <v>1669</v>
      </c>
      <c r="K167" s="262"/>
    </row>
    <row r="168" spans="2:11" s="1" customFormat="1" ht="5.25" customHeight="1">
      <c r="B168" s="290"/>
      <c r="C168" s="285"/>
      <c r="D168" s="285"/>
      <c r="E168" s="285"/>
      <c r="F168" s="285"/>
      <c r="G168" s="286"/>
      <c r="H168" s="285"/>
      <c r="I168" s="285"/>
      <c r="J168" s="285"/>
      <c r="K168" s="313"/>
    </row>
    <row r="169" spans="2:11" s="1" customFormat="1" ht="15" customHeight="1">
      <c r="B169" s="290"/>
      <c r="C169" s="267" t="s">
        <v>1673</v>
      </c>
      <c r="D169" s="267"/>
      <c r="E169" s="267"/>
      <c r="F169" s="288" t="s">
        <v>1670</v>
      </c>
      <c r="G169" s="267"/>
      <c r="H169" s="267" t="s">
        <v>1710</v>
      </c>
      <c r="I169" s="267" t="s">
        <v>1672</v>
      </c>
      <c r="J169" s="267">
        <v>120</v>
      </c>
      <c r="K169" s="313"/>
    </row>
    <row r="170" spans="2:11" s="1" customFormat="1" ht="15" customHeight="1">
      <c r="B170" s="290"/>
      <c r="C170" s="267" t="s">
        <v>1719</v>
      </c>
      <c r="D170" s="267"/>
      <c r="E170" s="267"/>
      <c r="F170" s="288" t="s">
        <v>1670</v>
      </c>
      <c r="G170" s="267"/>
      <c r="H170" s="267" t="s">
        <v>1720</v>
      </c>
      <c r="I170" s="267" t="s">
        <v>1672</v>
      </c>
      <c r="J170" s="267" t="s">
        <v>1721</v>
      </c>
      <c r="K170" s="313"/>
    </row>
    <row r="171" spans="2:11" s="1" customFormat="1" ht="15" customHeight="1">
      <c r="B171" s="290"/>
      <c r="C171" s="267" t="s">
        <v>1618</v>
      </c>
      <c r="D171" s="267"/>
      <c r="E171" s="267"/>
      <c r="F171" s="288" t="s">
        <v>1670</v>
      </c>
      <c r="G171" s="267"/>
      <c r="H171" s="267" t="s">
        <v>1737</v>
      </c>
      <c r="I171" s="267" t="s">
        <v>1672</v>
      </c>
      <c r="J171" s="267" t="s">
        <v>1721</v>
      </c>
      <c r="K171" s="313"/>
    </row>
    <row r="172" spans="2:11" s="1" customFormat="1" ht="15" customHeight="1">
      <c r="B172" s="290"/>
      <c r="C172" s="267" t="s">
        <v>1675</v>
      </c>
      <c r="D172" s="267"/>
      <c r="E172" s="267"/>
      <c r="F172" s="288" t="s">
        <v>1676</v>
      </c>
      <c r="G172" s="267"/>
      <c r="H172" s="267" t="s">
        <v>1737</v>
      </c>
      <c r="I172" s="267" t="s">
        <v>1672</v>
      </c>
      <c r="J172" s="267">
        <v>50</v>
      </c>
      <c r="K172" s="313"/>
    </row>
    <row r="173" spans="2:11" s="1" customFormat="1" ht="15" customHeight="1">
      <c r="B173" s="290"/>
      <c r="C173" s="267" t="s">
        <v>1678</v>
      </c>
      <c r="D173" s="267"/>
      <c r="E173" s="267"/>
      <c r="F173" s="288" t="s">
        <v>1670</v>
      </c>
      <c r="G173" s="267"/>
      <c r="H173" s="267" t="s">
        <v>1737</v>
      </c>
      <c r="I173" s="267" t="s">
        <v>1680</v>
      </c>
      <c r="J173" s="267"/>
      <c r="K173" s="313"/>
    </row>
    <row r="174" spans="2:11" s="1" customFormat="1" ht="15" customHeight="1">
      <c r="B174" s="290"/>
      <c r="C174" s="267" t="s">
        <v>1689</v>
      </c>
      <c r="D174" s="267"/>
      <c r="E174" s="267"/>
      <c r="F174" s="288" t="s">
        <v>1676</v>
      </c>
      <c r="G174" s="267"/>
      <c r="H174" s="267" t="s">
        <v>1737</v>
      </c>
      <c r="I174" s="267" t="s">
        <v>1672</v>
      </c>
      <c r="J174" s="267">
        <v>50</v>
      </c>
      <c r="K174" s="313"/>
    </row>
    <row r="175" spans="2:11" s="1" customFormat="1" ht="15" customHeight="1">
      <c r="B175" s="290"/>
      <c r="C175" s="267" t="s">
        <v>1697</v>
      </c>
      <c r="D175" s="267"/>
      <c r="E175" s="267"/>
      <c r="F175" s="288" t="s">
        <v>1676</v>
      </c>
      <c r="G175" s="267"/>
      <c r="H175" s="267" t="s">
        <v>1737</v>
      </c>
      <c r="I175" s="267" t="s">
        <v>1672</v>
      </c>
      <c r="J175" s="267">
        <v>50</v>
      </c>
      <c r="K175" s="313"/>
    </row>
    <row r="176" spans="2:11" s="1" customFormat="1" ht="15" customHeight="1">
      <c r="B176" s="290"/>
      <c r="C176" s="267" t="s">
        <v>1695</v>
      </c>
      <c r="D176" s="267"/>
      <c r="E176" s="267"/>
      <c r="F176" s="288" t="s">
        <v>1676</v>
      </c>
      <c r="G176" s="267"/>
      <c r="H176" s="267" t="s">
        <v>1737</v>
      </c>
      <c r="I176" s="267" t="s">
        <v>1672</v>
      </c>
      <c r="J176" s="267">
        <v>50</v>
      </c>
      <c r="K176" s="313"/>
    </row>
    <row r="177" spans="2:11" s="1" customFormat="1" ht="15" customHeight="1">
      <c r="B177" s="290"/>
      <c r="C177" s="267" t="s">
        <v>201</v>
      </c>
      <c r="D177" s="267"/>
      <c r="E177" s="267"/>
      <c r="F177" s="288" t="s">
        <v>1670</v>
      </c>
      <c r="G177" s="267"/>
      <c r="H177" s="267" t="s">
        <v>1738</v>
      </c>
      <c r="I177" s="267" t="s">
        <v>1739</v>
      </c>
      <c r="J177" s="267"/>
      <c r="K177" s="313"/>
    </row>
    <row r="178" spans="2:11" s="1" customFormat="1" ht="15" customHeight="1">
      <c r="B178" s="290"/>
      <c r="C178" s="267" t="s">
        <v>60</v>
      </c>
      <c r="D178" s="267"/>
      <c r="E178" s="267"/>
      <c r="F178" s="288" t="s">
        <v>1670</v>
      </c>
      <c r="G178" s="267"/>
      <c r="H178" s="267" t="s">
        <v>1740</v>
      </c>
      <c r="I178" s="267" t="s">
        <v>1741</v>
      </c>
      <c r="J178" s="267">
        <v>1</v>
      </c>
      <c r="K178" s="313"/>
    </row>
    <row r="179" spans="2:11" s="1" customFormat="1" ht="15" customHeight="1">
      <c r="B179" s="290"/>
      <c r="C179" s="267" t="s">
        <v>56</v>
      </c>
      <c r="D179" s="267"/>
      <c r="E179" s="267"/>
      <c r="F179" s="288" t="s">
        <v>1670</v>
      </c>
      <c r="G179" s="267"/>
      <c r="H179" s="267" t="s">
        <v>1742</v>
      </c>
      <c r="I179" s="267" t="s">
        <v>1672</v>
      </c>
      <c r="J179" s="267">
        <v>20</v>
      </c>
      <c r="K179" s="313"/>
    </row>
    <row r="180" spans="2:11" s="1" customFormat="1" ht="15" customHeight="1">
      <c r="B180" s="290"/>
      <c r="C180" s="267" t="s">
        <v>57</v>
      </c>
      <c r="D180" s="267"/>
      <c r="E180" s="267"/>
      <c r="F180" s="288" t="s">
        <v>1670</v>
      </c>
      <c r="G180" s="267"/>
      <c r="H180" s="267" t="s">
        <v>1743</v>
      </c>
      <c r="I180" s="267" t="s">
        <v>1672</v>
      </c>
      <c r="J180" s="267">
        <v>255</v>
      </c>
      <c r="K180" s="313"/>
    </row>
    <row r="181" spans="2:11" s="1" customFormat="1" ht="15" customHeight="1">
      <c r="B181" s="290"/>
      <c r="C181" s="267" t="s">
        <v>202</v>
      </c>
      <c r="D181" s="267"/>
      <c r="E181" s="267"/>
      <c r="F181" s="288" t="s">
        <v>1670</v>
      </c>
      <c r="G181" s="267"/>
      <c r="H181" s="267" t="s">
        <v>1634</v>
      </c>
      <c r="I181" s="267" t="s">
        <v>1672</v>
      </c>
      <c r="J181" s="267">
        <v>10</v>
      </c>
      <c r="K181" s="313"/>
    </row>
    <row r="182" spans="2:11" s="1" customFormat="1" ht="15" customHeight="1">
      <c r="B182" s="290"/>
      <c r="C182" s="267" t="s">
        <v>203</v>
      </c>
      <c r="D182" s="267"/>
      <c r="E182" s="267"/>
      <c r="F182" s="288" t="s">
        <v>1670</v>
      </c>
      <c r="G182" s="267"/>
      <c r="H182" s="267" t="s">
        <v>1744</v>
      </c>
      <c r="I182" s="267" t="s">
        <v>1705</v>
      </c>
      <c r="J182" s="267"/>
      <c r="K182" s="313"/>
    </row>
    <row r="183" spans="2:11" s="1" customFormat="1" ht="15" customHeight="1">
      <c r="B183" s="290"/>
      <c r="C183" s="267" t="s">
        <v>1745</v>
      </c>
      <c r="D183" s="267"/>
      <c r="E183" s="267"/>
      <c r="F183" s="288" t="s">
        <v>1670</v>
      </c>
      <c r="G183" s="267"/>
      <c r="H183" s="267" t="s">
        <v>1746</v>
      </c>
      <c r="I183" s="267" t="s">
        <v>1705</v>
      </c>
      <c r="J183" s="267"/>
      <c r="K183" s="313"/>
    </row>
    <row r="184" spans="2:11" s="1" customFormat="1" ht="15" customHeight="1">
      <c r="B184" s="290"/>
      <c r="C184" s="267" t="s">
        <v>1734</v>
      </c>
      <c r="D184" s="267"/>
      <c r="E184" s="267"/>
      <c r="F184" s="288" t="s">
        <v>1670</v>
      </c>
      <c r="G184" s="267"/>
      <c r="H184" s="267" t="s">
        <v>1747</v>
      </c>
      <c r="I184" s="267" t="s">
        <v>1705</v>
      </c>
      <c r="J184" s="267"/>
      <c r="K184" s="313"/>
    </row>
    <row r="185" spans="2:11" s="1" customFormat="1" ht="15" customHeight="1">
      <c r="B185" s="290"/>
      <c r="C185" s="267" t="s">
        <v>205</v>
      </c>
      <c r="D185" s="267"/>
      <c r="E185" s="267"/>
      <c r="F185" s="288" t="s">
        <v>1676</v>
      </c>
      <c r="G185" s="267"/>
      <c r="H185" s="267" t="s">
        <v>1748</v>
      </c>
      <c r="I185" s="267" t="s">
        <v>1672</v>
      </c>
      <c r="J185" s="267">
        <v>50</v>
      </c>
      <c r="K185" s="313"/>
    </row>
    <row r="186" spans="2:11" s="1" customFormat="1" ht="15" customHeight="1">
      <c r="B186" s="290"/>
      <c r="C186" s="267" t="s">
        <v>1749</v>
      </c>
      <c r="D186" s="267"/>
      <c r="E186" s="267"/>
      <c r="F186" s="288" t="s">
        <v>1676</v>
      </c>
      <c r="G186" s="267"/>
      <c r="H186" s="267" t="s">
        <v>1750</v>
      </c>
      <c r="I186" s="267" t="s">
        <v>1751</v>
      </c>
      <c r="J186" s="267"/>
      <c r="K186" s="313"/>
    </row>
    <row r="187" spans="2:11" s="1" customFormat="1" ht="15" customHeight="1">
      <c r="B187" s="290"/>
      <c r="C187" s="267" t="s">
        <v>1752</v>
      </c>
      <c r="D187" s="267"/>
      <c r="E187" s="267"/>
      <c r="F187" s="288" t="s">
        <v>1676</v>
      </c>
      <c r="G187" s="267"/>
      <c r="H187" s="267" t="s">
        <v>1753</v>
      </c>
      <c r="I187" s="267" t="s">
        <v>1751</v>
      </c>
      <c r="J187" s="267"/>
      <c r="K187" s="313"/>
    </row>
    <row r="188" spans="2:11" s="1" customFormat="1" ht="15" customHeight="1">
      <c r="B188" s="290"/>
      <c r="C188" s="267" t="s">
        <v>1754</v>
      </c>
      <c r="D188" s="267"/>
      <c r="E188" s="267"/>
      <c r="F188" s="288" t="s">
        <v>1676</v>
      </c>
      <c r="G188" s="267"/>
      <c r="H188" s="267" t="s">
        <v>1755</v>
      </c>
      <c r="I188" s="267" t="s">
        <v>1751</v>
      </c>
      <c r="J188" s="267"/>
      <c r="K188" s="313"/>
    </row>
    <row r="189" spans="2:11" s="1" customFormat="1" ht="15" customHeight="1">
      <c r="B189" s="290"/>
      <c r="C189" s="326" t="s">
        <v>1756</v>
      </c>
      <c r="D189" s="267"/>
      <c r="E189" s="267"/>
      <c r="F189" s="288" t="s">
        <v>1676</v>
      </c>
      <c r="G189" s="267"/>
      <c r="H189" s="267" t="s">
        <v>1757</v>
      </c>
      <c r="I189" s="267" t="s">
        <v>1758</v>
      </c>
      <c r="J189" s="327" t="s">
        <v>1759</v>
      </c>
      <c r="K189" s="313"/>
    </row>
    <row r="190" spans="2:11" s="17" customFormat="1" ht="15" customHeight="1">
      <c r="B190" s="328"/>
      <c r="C190" s="329" t="s">
        <v>1760</v>
      </c>
      <c r="D190" s="330"/>
      <c r="E190" s="330"/>
      <c r="F190" s="331" t="s">
        <v>1676</v>
      </c>
      <c r="G190" s="330"/>
      <c r="H190" s="330" t="s">
        <v>1761</v>
      </c>
      <c r="I190" s="330" t="s">
        <v>1758</v>
      </c>
      <c r="J190" s="332" t="s">
        <v>1759</v>
      </c>
      <c r="K190" s="333"/>
    </row>
    <row r="191" spans="2:11" s="1" customFormat="1" ht="15" customHeight="1">
      <c r="B191" s="290"/>
      <c r="C191" s="326" t="s">
        <v>45</v>
      </c>
      <c r="D191" s="267"/>
      <c r="E191" s="267"/>
      <c r="F191" s="288" t="s">
        <v>1670</v>
      </c>
      <c r="G191" s="267"/>
      <c r="H191" s="264" t="s">
        <v>1762</v>
      </c>
      <c r="I191" s="267" t="s">
        <v>1763</v>
      </c>
      <c r="J191" s="267"/>
      <c r="K191" s="313"/>
    </row>
    <row r="192" spans="2:11" s="1" customFormat="1" ht="15" customHeight="1">
      <c r="B192" s="290"/>
      <c r="C192" s="326" t="s">
        <v>1764</v>
      </c>
      <c r="D192" s="267"/>
      <c r="E192" s="267"/>
      <c r="F192" s="288" t="s">
        <v>1670</v>
      </c>
      <c r="G192" s="267"/>
      <c r="H192" s="267" t="s">
        <v>1765</v>
      </c>
      <c r="I192" s="267" t="s">
        <v>1705</v>
      </c>
      <c r="J192" s="267"/>
      <c r="K192" s="313"/>
    </row>
    <row r="193" spans="2:11" s="1" customFormat="1" ht="15" customHeight="1">
      <c r="B193" s="290"/>
      <c r="C193" s="326" t="s">
        <v>1766</v>
      </c>
      <c r="D193" s="267"/>
      <c r="E193" s="267"/>
      <c r="F193" s="288" t="s">
        <v>1670</v>
      </c>
      <c r="G193" s="267"/>
      <c r="H193" s="267" t="s">
        <v>1767</v>
      </c>
      <c r="I193" s="267" t="s">
        <v>1705</v>
      </c>
      <c r="J193" s="267"/>
      <c r="K193" s="313"/>
    </row>
    <row r="194" spans="2:11" s="1" customFormat="1" ht="15" customHeight="1">
      <c r="B194" s="290"/>
      <c r="C194" s="326" t="s">
        <v>1768</v>
      </c>
      <c r="D194" s="267"/>
      <c r="E194" s="267"/>
      <c r="F194" s="288" t="s">
        <v>1676</v>
      </c>
      <c r="G194" s="267"/>
      <c r="H194" s="267" t="s">
        <v>1769</v>
      </c>
      <c r="I194" s="267" t="s">
        <v>1705</v>
      </c>
      <c r="J194" s="267"/>
      <c r="K194" s="313"/>
    </row>
    <row r="195" spans="2:11" s="1" customFormat="1" ht="15" customHeight="1">
      <c r="B195" s="319"/>
      <c r="C195" s="334"/>
      <c r="D195" s="299"/>
      <c r="E195" s="299"/>
      <c r="F195" s="299"/>
      <c r="G195" s="299"/>
      <c r="H195" s="299"/>
      <c r="I195" s="299"/>
      <c r="J195" s="299"/>
      <c r="K195" s="320"/>
    </row>
    <row r="196" spans="2:11" s="1" customFormat="1" ht="18.75" customHeight="1">
      <c r="B196" s="301"/>
      <c r="C196" s="311"/>
      <c r="D196" s="311"/>
      <c r="E196" s="311"/>
      <c r="F196" s="321"/>
      <c r="G196" s="311"/>
      <c r="H196" s="311"/>
      <c r="I196" s="311"/>
      <c r="J196" s="311"/>
      <c r="K196" s="301"/>
    </row>
    <row r="197" spans="2:11" s="1" customFormat="1" ht="18.75" customHeight="1">
      <c r="B197" s="301"/>
      <c r="C197" s="311"/>
      <c r="D197" s="311"/>
      <c r="E197" s="311"/>
      <c r="F197" s="321"/>
      <c r="G197" s="311"/>
      <c r="H197" s="311"/>
      <c r="I197" s="311"/>
      <c r="J197" s="311"/>
      <c r="K197" s="301"/>
    </row>
    <row r="198" spans="2:11" s="1" customFormat="1" ht="18.75" customHeight="1">
      <c r="B198" s="274"/>
      <c r="C198" s="274"/>
      <c r="D198" s="274"/>
      <c r="E198" s="274"/>
      <c r="F198" s="274"/>
      <c r="G198" s="274"/>
      <c r="H198" s="274"/>
      <c r="I198" s="274"/>
      <c r="J198" s="274"/>
      <c r="K198" s="274"/>
    </row>
    <row r="199" spans="2:11" s="1" customFormat="1" ht="13.5">
      <c r="B199" s="256"/>
      <c r="C199" s="257"/>
      <c r="D199" s="257"/>
      <c r="E199" s="257"/>
      <c r="F199" s="257"/>
      <c r="G199" s="257"/>
      <c r="H199" s="257"/>
      <c r="I199" s="257"/>
      <c r="J199" s="257"/>
      <c r="K199" s="258"/>
    </row>
    <row r="200" spans="2:11" s="1" customFormat="1" ht="21">
      <c r="B200" s="259"/>
      <c r="C200" s="395" t="s">
        <v>1770</v>
      </c>
      <c r="D200" s="395"/>
      <c r="E200" s="395"/>
      <c r="F200" s="395"/>
      <c r="G200" s="395"/>
      <c r="H200" s="395"/>
      <c r="I200" s="395"/>
      <c r="J200" s="395"/>
      <c r="K200" s="260"/>
    </row>
    <row r="201" spans="2:11" s="1" customFormat="1" ht="25.5" customHeight="1">
      <c r="B201" s="259"/>
      <c r="C201" s="335" t="s">
        <v>1771</v>
      </c>
      <c r="D201" s="335"/>
      <c r="E201" s="335"/>
      <c r="F201" s="335" t="s">
        <v>1772</v>
      </c>
      <c r="G201" s="336"/>
      <c r="H201" s="398" t="s">
        <v>1773</v>
      </c>
      <c r="I201" s="398"/>
      <c r="J201" s="398"/>
      <c r="K201" s="260"/>
    </row>
    <row r="202" spans="2:11" s="1" customFormat="1" ht="5.25" customHeight="1">
      <c r="B202" s="290"/>
      <c r="C202" s="285"/>
      <c r="D202" s="285"/>
      <c r="E202" s="285"/>
      <c r="F202" s="285"/>
      <c r="G202" s="311"/>
      <c r="H202" s="285"/>
      <c r="I202" s="285"/>
      <c r="J202" s="285"/>
      <c r="K202" s="313"/>
    </row>
    <row r="203" spans="2:11" s="1" customFormat="1" ht="15" customHeight="1">
      <c r="B203" s="290"/>
      <c r="C203" s="267" t="s">
        <v>1763</v>
      </c>
      <c r="D203" s="267"/>
      <c r="E203" s="267"/>
      <c r="F203" s="288" t="s">
        <v>46</v>
      </c>
      <c r="G203" s="267"/>
      <c r="H203" s="399" t="s">
        <v>1774</v>
      </c>
      <c r="I203" s="399"/>
      <c r="J203" s="399"/>
      <c r="K203" s="313"/>
    </row>
    <row r="204" spans="2:11" s="1" customFormat="1" ht="15" customHeight="1">
      <c r="B204" s="290"/>
      <c r="C204" s="267"/>
      <c r="D204" s="267"/>
      <c r="E204" s="267"/>
      <c r="F204" s="288" t="s">
        <v>47</v>
      </c>
      <c r="G204" s="267"/>
      <c r="H204" s="399" t="s">
        <v>1775</v>
      </c>
      <c r="I204" s="399"/>
      <c r="J204" s="399"/>
      <c r="K204" s="313"/>
    </row>
    <row r="205" spans="2:11" s="1" customFormat="1" ht="15" customHeight="1">
      <c r="B205" s="290"/>
      <c r="C205" s="267"/>
      <c r="D205" s="267"/>
      <c r="E205" s="267"/>
      <c r="F205" s="288" t="s">
        <v>50</v>
      </c>
      <c r="G205" s="267"/>
      <c r="H205" s="399" t="s">
        <v>1776</v>
      </c>
      <c r="I205" s="399"/>
      <c r="J205" s="399"/>
      <c r="K205" s="313"/>
    </row>
    <row r="206" spans="2:11" s="1" customFormat="1" ht="15" customHeight="1">
      <c r="B206" s="290"/>
      <c r="C206" s="267"/>
      <c r="D206" s="267"/>
      <c r="E206" s="267"/>
      <c r="F206" s="288" t="s">
        <v>48</v>
      </c>
      <c r="G206" s="267"/>
      <c r="H206" s="399" t="s">
        <v>1777</v>
      </c>
      <c r="I206" s="399"/>
      <c r="J206" s="399"/>
      <c r="K206" s="313"/>
    </row>
    <row r="207" spans="2:11" s="1" customFormat="1" ht="15" customHeight="1">
      <c r="B207" s="290"/>
      <c r="C207" s="267"/>
      <c r="D207" s="267"/>
      <c r="E207" s="267"/>
      <c r="F207" s="288" t="s">
        <v>49</v>
      </c>
      <c r="G207" s="267"/>
      <c r="H207" s="399" t="s">
        <v>1778</v>
      </c>
      <c r="I207" s="399"/>
      <c r="J207" s="399"/>
      <c r="K207" s="313"/>
    </row>
    <row r="208" spans="2:11" s="1" customFormat="1" ht="15" customHeight="1">
      <c r="B208" s="290"/>
      <c r="C208" s="267"/>
      <c r="D208" s="267"/>
      <c r="E208" s="267"/>
      <c r="F208" s="288"/>
      <c r="G208" s="267"/>
      <c r="H208" s="267"/>
      <c r="I208" s="267"/>
      <c r="J208" s="267"/>
      <c r="K208" s="313"/>
    </row>
    <row r="209" spans="2:11" s="1" customFormat="1" ht="15" customHeight="1">
      <c r="B209" s="290"/>
      <c r="C209" s="267" t="s">
        <v>1717</v>
      </c>
      <c r="D209" s="267"/>
      <c r="E209" s="267"/>
      <c r="F209" s="288" t="s">
        <v>82</v>
      </c>
      <c r="G209" s="267"/>
      <c r="H209" s="399" t="s">
        <v>1779</v>
      </c>
      <c r="I209" s="399"/>
      <c r="J209" s="399"/>
      <c r="K209" s="313"/>
    </row>
    <row r="210" spans="2:11" s="1" customFormat="1" ht="15" customHeight="1">
      <c r="B210" s="290"/>
      <c r="C210" s="267"/>
      <c r="D210" s="267"/>
      <c r="E210" s="267"/>
      <c r="F210" s="288" t="s">
        <v>1612</v>
      </c>
      <c r="G210" s="267"/>
      <c r="H210" s="399" t="s">
        <v>1613</v>
      </c>
      <c r="I210" s="399"/>
      <c r="J210" s="399"/>
      <c r="K210" s="313"/>
    </row>
    <row r="211" spans="2:11" s="1" customFormat="1" ht="15" customHeight="1">
      <c r="B211" s="290"/>
      <c r="C211" s="267"/>
      <c r="D211" s="267"/>
      <c r="E211" s="267"/>
      <c r="F211" s="288" t="s">
        <v>1610</v>
      </c>
      <c r="G211" s="267"/>
      <c r="H211" s="399" t="s">
        <v>1780</v>
      </c>
      <c r="I211" s="399"/>
      <c r="J211" s="399"/>
      <c r="K211" s="313"/>
    </row>
    <row r="212" spans="2:11" s="1" customFormat="1" ht="15" customHeight="1">
      <c r="B212" s="337"/>
      <c r="C212" s="267"/>
      <c r="D212" s="267"/>
      <c r="E212" s="267"/>
      <c r="F212" s="288" t="s">
        <v>1614</v>
      </c>
      <c r="G212" s="326"/>
      <c r="H212" s="400" t="s">
        <v>1615</v>
      </c>
      <c r="I212" s="400"/>
      <c r="J212" s="400"/>
      <c r="K212" s="338"/>
    </row>
    <row r="213" spans="2:11" s="1" customFormat="1" ht="15" customHeight="1">
      <c r="B213" s="337"/>
      <c r="C213" s="267"/>
      <c r="D213" s="267"/>
      <c r="E213" s="267"/>
      <c r="F213" s="288" t="s">
        <v>1616</v>
      </c>
      <c r="G213" s="326"/>
      <c r="H213" s="400" t="s">
        <v>1781</v>
      </c>
      <c r="I213" s="400"/>
      <c r="J213" s="400"/>
      <c r="K213" s="338"/>
    </row>
    <row r="214" spans="2:11" s="1" customFormat="1" ht="15" customHeight="1">
      <c r="B214" s="337"/>
      <c r="C214" s="267"/>
      <c r="D214" s="267"/>
      <c r="E214" s="267"/>
      <c r="F214" s="288"/>
      <c r="G214" s="326"/>
      <c r="H214" s="317"/>
      <c r="I214" s="317"/>
      <c r="J214" s="317"/>
      <c r="K214" s="338"/>
    </row>
    <row r="215" spans="2:11" s="1" customFormat="1" ht="15" customHeight="1">
      <c r="B215" s="337"/>
      <c r="C215" s="267" t="s">
        <v>1741</v>
      </c>
      <c r="D215" s="267"/>
      <c r="E215" s="267"/>
      <c r="F215" s="288">
        <v>1</v>
      </c>
      <c r="G215" s="326"/>
      <c r="H215" s="400" t="s">
        <v>1782</v>
      </c>
      <c r="I215" s="400"/>
      <c r="J215" s="400"/>
      <c r="K215" s="338"/>
    </row>
    <row r="216" spans="2:11" s="1" customFormat="1" ht="15" customHeight="1">
      <c r="B216" s="337"/>
      <c r="C216" s="267"/>
      <c r="D216" s="267"/>
      <c r="E216" s="267"/>
      <c r="F216" s="288">
        <v>2</v>
      </c>
      <c r="G216" s="326"/>
      <c r="H216" s="400" t="s">
        <v>1783</v>
      </c>
      <c r="I216" s="400"/>
      <c r="J216" s="400"/>
      <c r="K216" s="338"/>
    </row>
    <row r="217" spans="2:11" s="1" customFormat="1" ht="15" customHeight="1">
      <c r="B217" s="337"/>
      <c r="C217" s="267"/>
      <c r="D217" s="267"/>
      <c r="E217" s="267"/>
      <c r="F217" s="288">
        <v>3</v>
      </c>
      <c r="G217" s="326"/>
      <c r="H217" s="400" t="s">
        <v>1784</v>
      </c>
      <c r="I217" s="400"/>
      <c r="J217" s="400"/>
      <c r="K217" s="338"/>
    </row>
    <row r="218" spans="2:11" s="1" customFormat="1" ht="15" customHeight="1">
      <c r="B218" s="337"/>
      <c r="C218" s="267"/>
      <c r="D218" s="267"/>
      <c r="E218" s="267"/>
      <c r="F218" s="288">
        <v>4</v>
      </c>
      <c r="G218" s="326"/>
      <c r="H218" s="400" t="s">
        <v>1785</v>
      </c>
      <c r="I218" s="400"/>
      <c r="J218" s="400"/>
      <c r="K218" s="338"/>
    </row>
    <row r="219" spans="2:11" s="1" customFormat="1" ht="12.75" customHeight="1">
      <c r="B219" s="339"/>
      <c r="C219" s="340"/>
      <c r="D219" s="340"/>
      <c r="E219" s="340"/>
      <c r="F219" s="340"/>
      <c r="G219" s="340"/>
      <c r="H219" s="340"/>
      <c r="I219" s="340"/>
      <c r="J219" s="340"/>
      <c r="K219" s="341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01 - E1 - Oprava fasád...</vt:lpstr>
      <vt:lpstr>SO 01 - E4 - Oprava fasád...</vt:lpstr>
      <vt:lpstr>Seznam figur</vt:lpstr>
      <vt:lpstr>Pokyny pro vyplnění</vt:lpstr>
      <vt:lpstr>'Rekapitulace stavby'!Názvy_tisku</vt:lpstr>
      <vt:lpstr>'Seznam figur'!Názvy_tisku</vt:lpstr>
      <vt:lpstr>'SO 01 - E1 - Oprava fasád...'!Názvy_tisku</vt:lpstr>
      <vt:lpstr>'SO 01 - E4 - Oprava fasád...'!Názvy_tisku</vt:lpstr>
      <vt:lpstr>'Pokyny pro vyplnění'!Oblast_tisku</vt:lpstr>
      <vt:lpstr>'Rekapitulace stavby'!Oblast_tisku</vt:lpstr>
      <vt:lpstr>'Seznam figur'!Oblast_tisku</vt:lpstr>
      <vt:lpstr>'SO 01 - E1 - Oprava fasád...'!Oblast_tisku</vt:lpstr>
      <vt:lpstr>'SO 01 - E4 - Oprava fasád...'!Oblast_tisku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RUSTICUS</dc:creator>
  <cp:lastModifiedBy>User</cp:lastModifiedBy>
  <dcterms:created xsi:type="dcterms:W3CDTF">2025-03-11T07:51:25Z</dcterms:created>
  <dcterms:modified xsi:type="dcterms:W3CDTF">2025-03-11T07:58:01Z</dcterms:modified>
</cp:coreProperties>
</file>